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716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<sst xmlns="http://schemas.openxmlformats.org/spreadsheetml/2006/main" count="39" uniqueCount="28">
  <si>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Slotted  Drain on Grade in Curb-and-Gutter</t>
  </si>
  <si>
    <t>Longitudinal gutter or channel slope, S (ft/ft):</t>
  </si>
  <si>
    <t>Transverse slope, Sx (ft/ft):</t>
  </si>
  <si>
    <t>Depth of flow over the slot, d (ft):</t>
  </si>
  <si>
    <t>Length of the slot required for total interception, Lr (ft):</t>
  </si>
  <si>
    <t>A selected length of slot, Ls (ft):</t>
  </si>
  <si>
    <t>Discharge into inlet, Q (cfs):</t>
  </si>
  <si>
    <t>Total discharge at an inlet, Qd (cfs):</t>
  </si>
  <si>
    <t>An allowed discharge, Qa (cfs):</t>
  </si>
  <si>
    <t>Runoff coefficient, C:</t>
  </si>
  <si>
    <t>Rainfall intensity, I (ft/sec):</t>
  </si>
  <si>
    <t>Transverse slope reciprocal, Z (ft/ft):</t>
  </si>
  <si>
    <t>Mannings n</t>
  </si>
  <si>
    <t>Slotted Drain in Sag</t>
  </si>
  <si>
    <t>Overland Sheet Flow</t>
  </si>
  <si>
    <t>Area drained, A (ft2/ft):</t>
  </si>
  <si>
    <t>Rainfall intensity, I (in/hr):</t>
  </si>
  <si>
    <t>Discharge into inlet, Q (cfs/ft):</t>
  </si>
  <si>
    <t>Efficiency</t>
  </si>
  <si>
    <t>Ls/Lr</t>
  </si>
  <si>
    <t>Efficiency (Qa/Qd):</t>
  </si>
  <si>
    <t>Output</t>
  </si>
  <si>
    <t>Required Information</t>
  </si>
  <si>
    <r>
      <t>Note: Maximum Allowable Value = 0.04 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/sec/ft</t>
    </r>
  </si>
  <si>
    <t>This is the distance upstream from which slotted drain will intercept flow.</t>
  </si>
  <si>
    <t>Calculating Slotted Drain Carryover Efficiency*</t>
  </si>
  <si>
    <t xml:space="preserve">*  Carryover efficiency calculation is necessary only when </t>
  </si>
  <si>
    <t xml:space="preserve">   Ls &lt; Lr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</si>
</sst>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2">
    <font>
      <sz val="10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48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0" borderId="1" xfId="0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4" fillId="3" borderId="2" xfId="0" applyNumberFormat="1" applyFont="1" applyFill="1" applyBorder="1" applyAlignment="1">
      <alignment/>
    </xf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right"/>
    </xf>
    <xf numFmtId="0" fontId="4" fillId="4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0" fontId="10" fillId="0" borderId="7" xfId="0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Slotted Drain Carryover 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225"/>
          <c:w val="0.9165"/>
          <c:h val="0.8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Sheet1!$L$4:$L$62</c:f>
              <c:numCache/>
            </c:numRef>
          </c:xVal>
          <c:yVal>
            <c:numRef>
              <c:f>Sheet1!$M$4:$M$62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Sheet1!$N$4</c:f>
              <c:numCache/>
            </c:numRef>
          </c:xVal>
          <c:yVal>
            <c:numRef>
              <c:f>Sheet1!$O$4</c:f>
              <c:numCache/>
            </c:numRef>
          </c:yVal>
          <c:smooth val="1"/>
        </c:ser>
        <c:axId val="30438376"/>
        <c:axId val="5509929"/>
      </c:scatterChart>
      <c:valAx>
        <c:axId val="30438376"/>
        <c:scaling>
          <c:orientation val="minMax"/>
          <c:max val="1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Length (Ls/Lr)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crossBetween val="midCat"/>
        <c:dispUnits/>
        <c:minorUnit val="0.05"/>
      </c:valAx>
      <c:valAx>
        <c:axId val="5509929"/>
        <c:scaling>
          <c:orientation val="minMax"/>
          <c:max val="1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Efficiency (Qa/Qd)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 val="autoZero"/>
        <c:crossBetween val="midCat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142875</xdr:rowOff>
    </xdr:from>
    <xdr:to>
      <xdr:col>10</xdr:col>
      <xdr:colOff>2476500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4762500" y="142875"/>
        <a:ext cx="62388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1">
      <selection activeCell="A1" sqref="A1"/>
    </sheetView>
  </sheetViews>
  <sheetFormatPr defaultColWidth="9.140625" defaultRowHeight="12.75"/>
  <cols>
    <col min="2" max="2" width="45.57421875" style="0" customWidth="1"/>
    <col min="11" max="11" width="46.28125" style="0" customWidth="1"/>
  </cols>
  <sheetData>
    <row r="2" spans="1:3" ht="15.75">
      <c r="A2" s="23">
        <v>1</v>
      </c>
      <c r="B2" s="35" t="s">
        <v>0</v>
      </c>
      <c r="C2" s="36"/>
    </row>
    <row r="3" spans="1:15" ht="12.75">
      <c r="A3" s="24"/>
      <c r="B3" s="5" t="s">
        <v>22</v>
      </c>
      <c r="C3" s="6"/>
      <c r="L3" t="s">
        <v>19</v>
      </c>
      <c r="M3" t="s">
        <v>18</v>
      </c>
      <c r="N3" t="s">
        <v>19</v>
      </c>
      <c r="O3" t="s">
        <v>18</v>
      </c>
    </row>
    <row r="4" spans="1:15" ht="12.75">
      <c r="A4" s="24"/>
      <c r="B4" s="11" t="s">
        <v>1</v>
      </c>
      <c r="C4" s="32">
        <v>0.005</v>
      </c>
      <c r="L4">
        <v>0.4</v>
      </c>
      <c r="M4">
        <f aca="true" t="shared" si="0" ref="M4:M35">1-(0.918*((1-L4)^1.769))</f>
        <v>0.6281290586667625</v>
      </c>
      <c r="N4">
        <f>C15/C11</f>
        <v>0.5192081583289081</v>
      </c>
      <c r="O4">
        <f>1-(0.918*((1-N4)^1.769))</f>
        <v>0.7486813183166348</v>
      </c>
    </row>
    <row r="5" spans="1:13" ht="12.75">
      <c r="A5" s="24"/>
      <c r="B5" s="11" t="s">
        <v>2</v>
      </c>
      <c r="C5" s="32">
        <v>0.0416</v>
      </c>
      <c r="L5">
        <v>0.41</v>
      </c>
      <c r="M5">
        <f t="shared" si="0"/>
        <v>0.6390227020187993</v>
      </c>
    </row>
    <row r="6" spans="1:13" ht="12.75">
      <c r="A6" s="24"/>
      <c r="B6" s="11" t="s">
        <v>12</v>
      </c>
      <c r="C6" s="32">
        <v>0.012</v>
      </c>
      <c r="L6">
        <v>0.42</v>
      </c>
      <c r="M6">
        <f t="shared" si="0"/>
        <v>0.6497752759134521</v>
      </c>
    </row>
    <row r="7" spans="1:13" ht="12.75">
      <c r="A7" s="24"/>
      <c r="B7" s="11" t="s">
        <v>6</v>
      </c>
      <c r="C7" s="32">
        <v>10</v>
      </c>
      <c r="L7">
        <v>0.43</v>
      </c>
      <c r="M7">
        <f t="shared" si="0"/>
        <v>0.6603862221588139</v>
      </c>
    </row>
    <row r="8" spans="1:13" ht="12.75">
      <c r="A8" s="24"/>
      <c r="B8" s="27"/>
      <c r="C8" s="26"/>
      <c r="L8">
        <v>0.44</v>
      </c>
      <c r="M8">
        <f t="shared" si="0"/>
        <v>0.6708549705869125</v>
      </c>
    </row>
    <row r="9" spans="1:13" ht="12.75">
      <c r="A9" s="24"/>
      <c r="B9" s="8" t="s">
        <v>21</v>
      </c>
      <c r="C9" s="15"/>
      <c r="L9">
        <v>0.45</v>
      </c>
      <c r="M9">
        <f t="shared" si="0"/>
        <v>0.6811809385797356</v>
      </c>
    </row>
    <row r="10" spans="1:13" ht="12.75">
      <c r="A10" s="24"/>
      <c r="B10" s="12" t="s">
        <v>11</v>
      </c>
      <c r="C10" s="19">
        <f>1/C5</f>
        <v>24.03846153846154</v>
      </c>
      <c r="L10">
        <v>0.46</v>
      </c>
      <c r="M10">
        <f t="shared" si="0"/>
        <v>0.6913635305675997</v>
      </c>
    </row>
    <row r="11" spans="1:13" ht="12.75">
      <c r="A11" s="24"/>
      <c r="B11" s="13" t="s">
        <v>4</v>
      </c>
      <c r="C11" s="20">
        <f>IF(C6&lt;=0.015,4.762*(C7^0.427)*(C4^0.305)*(C10^0.766),(4.762*(C7^0.427)*(C4^0.305)*(C10^0.766))*((0.015/C6)^0.087))</f>
        <v>28.890146965868354</v>
      </c>
      <c r="L11">
        <v>0.47</v>
      </c>
      <c r="M11">
        <f t="shared" si="0"/>
        <v>0.7014021374977049</v>
      </c>
    </row>
    <row r="12" spans="1:13" ht="12.75">
      <c r="A12" s="21"/>
      <c r="B12" s="1"/>
      <c r="C12" s="17"/>
      <c r="L12">
        <v>0.48</v>
      </c>
      <c r="M12">
        <f t="shared" si="0"/>
        <v>0.7112961362705159</v>
      </c>
    </row>
    <row r="13" spans="1:13" ht="12.75">
      <c r="A13" s="21"/>
      <c r="B13" s="33" t="s">
        <v>25</v>
      </c>
      <c r="C13" s="34"/>
      <c r="L13">
        <v>0.49</v>
      </c>
      <c r="M13">
        <f t="shared" si="0"/>
        <v>0.7210448891413677</v>
      </c>
    </row>
    <row r="14" spans="1:13" ht="12.75">
      <c r="A14" s="21"/>
      <c r="B14" s="5" t="s">
        <v>22</v>
      </c>
      <c r="C14" s="14"/>
      <c r="L14">
        <v>0.5</v>
      </c>
      <c r="M14">
        <f t="shared" si="0"/>
        <v>0.7306477430844296</v>
      </c>
    </row>
    <row r="15" spans="1:13" ht="12.75">
      <c r="A15" s="21"/>
      <c r="B15" s="11" t="s">
        <v>5</v>
      </c>
      <c r="C15" s="32">
        <v>15</v>
      </c>
      <c r="L15">
        <v>0.509999999999999</v>
      </c>
      <c r="M15">
        <f t="shared" si="0"/>
        <v>0.7401040291158689</v>
      </c>
    </row>
    <row r="16" spans="1:13" ht="12.75">
      <c r="A16" s="21"/>
      <c r="B16" s="7"/>
      <c r="C16" s="18"/>
      <c r="L16">
        <v>0.519999999999999</v>
      </c>
      <c r="M16">
        <f t="shared" si="0"/>
        <v>0.7494130615727179</v>
      </c>
    </row>
    <row r="17" spans="1:13" ht="12.75">
      <c r="A17" s="21"/>
      <c r="B17" s="8" t="s">
        <v>21</v>
      </c>
      <c r="C17" s="15"/>
      <c r="L17">
        <v>0.529999999999999</v>
      </c>
      <c r="M17">
        <f t="shared" si="0"/>
        <v>0.7585741373435563</v>
      </c>
    </row>
    <row r="18" spans="1:13" ht="12.75">
      <c r="A18" s="21"/>
      <c r="B18" s="12" t="s">
        <v>7</v>
      </c>
      <c r="C18" s="19">
        <f>IF(C15&lt;=C11,C20/0.269,"")</f>
        <v>2.7832019268276382</v>
      </c>
      <c r="D18" s="2"/>
      <c r="E18" s="2"/>
      <c r="L18">
        <v>0.539999999999999</v>
      </c>
      <c r="M18">
        <f t="shared" si="0"/>
        <v>0.7675865350467254</v>
      </c>
    </row>
    <row r="19" spans="1:13" ht="12.75">
      <c r="A19" s="21"/>
      <c r="B19" s="12" t="s">
        <v>8</v>
      </c>
      <c r="C19" s="19">
        <f>IF(C15&lt;=C11,C18*C20,"")</f>
        <v>2.0837312877187144</v>
      </c>
      <c r="D19" s="2"/>
      <c r="E19" s="2"/>
      <c r="L19">
        <v>0.549999999999999</v>
      </c>
      <c r="M19">
        <f t="shared" si="0"/>
        <v>0.7764495141512674</v>
      </c>
    </row>
    <row r="20" spans="1:13" ht="12.75">
      <c r="A20" s="21"/>
      <c r="B20" s="12" t="s">
        <v>20</v>
      </c>
      <c r="C20" s="19">
        <f>IF(C15&lt;=C11,1-(0.918*((1-(C15/C11))^1.769)),"")</f>
        <v>0.7486813183166348</v>
      </c>
      <c r="D20" s="2"/>
      <c r="E20" s="2"/>
      <c r="L20">
        <v>0.559999999999999</v>
      </c>
      <c r="M20">
        <f t="shared" si="0"/>
        <v>0.7851623140352564</v>
      </c>
    </row>
    <row r="21" spans="1:13" ht="12.75">
      <c r="A21" s="21"/>
      <c r="B21" s="9"/>
      <c r="C21" s="10"/>
      <c r="L21">
        <v>0.569999999999999</v>
      </c>
      <c r="M21">
        <f t="shared" si="0"/>
        <v>0.7937241529755465</v>
      </c>
    </row>
    <row r="22" spans="1:13" ht="12.75">
      <c r="A22" s="21"/>
      <c r="B22" s="28" t="s">
        <v>26</v>
      </c>
      <c r="C22" s="29"/>
      <c r="L22">
        <v>0.579999999999999</v>
      </c>
      <c r="M22">
        <f t="shared" si="0"/>
        <v>0.8021342270622461</v>
      </c>
    </row>
    <row r="23" spans="1:13" ht="12.75">
      <c r="A23" s="21"/>
      <c r="B23" s="30" t="s">
        <v>27</v>
      </c>
      <c r="C23" s="31"/>
      <c r="L23">
        <v>0.589999999999999</v>
      </c>
      <c r="M23">
        <f t="shared" si="0"/>
        <v>0.8103917090303966</v>
      </c>
    </row>
    <row r="24" spans="1:13" ht="12.75">
      <c r="A24" s="21"/>
      <c r="L24">
        <v>0.599999999999999</v>
      </c>
      <c r="M24">
        <f t="shared" si="0"/>
        <v>0.8184957470003885</v>
      </c>
    </row>
    <row r="25" spans="1:13" ht="12.75">
      <c r="A25" s="21"/>
      <c r="L25">
        <v>0.609999999999999</v>
      </c>
      <c r="M25">
        <f t="shared" si="0"/>
        <v>0.8264454631175454</v>
      </c>
    </row>
    <row r="26" spans="1:13" ht="12.75">
      <c r="A26" s="21"/>
      <c r="L26">
        <v>0.619999999999999</v>
      </c>
      <c r="M26">
        <f t="shared" si="0"/>
        <v>0.8342399520800335</v>
      </c>
    </row>
    <row r="27" spans="1:13" ht="15.75">
      <c r="A27" s="23">
        <v>2</v>
      </c>
      <c r="B27" s="35" t="s">
        <v>13</v>
      </c>
      <c r="C27" s="36"/>
      <c r="L27">
        <v>0.629999999999999</v>
      </c>
      <c r="M27">
        <f t="shared" si="0"/>
        <v>0.8418782795427824</v>
      </c>
    </row>
    <row r="28" spans="1:13" ht="12.75">
      <c r="A28" s="24"/>
      <c r="B28" s="5" t="s">
        <v>22</v>
      </c>
      <c r="C28" s="6"/>
      <c r="L28">
        <v>0.639999999999999</v>
      </c>
      <c r="M28">
        <f t="shared" si="0"/>
        <v>0.8493594803833673</v>
      </c>
    </row>
    <row r="29" spans="1:13" ht="12.75">
      <c r="A29" s="24"/>
      <c r="B29" s="11" t="s">
        <v>6</v>
      </c>
      <c r="C29" s="32">
        <v>4.5</v>
      </c>
      <c r="L29">
        <v>0.649999999999999</v>
      </c>
      <c r="M29">
        <f t="shared" si="0"/>
        <v>0.8566825568137924</v>
      </c>
    </row>
    <row r="30" spans="1:13" ht="12.75">
      <c r="A30" s="24"/>
      <c r="B30" s="11" t="s">
        <v>3</v>
      </c>
      <c r="C30" s="32">
        <v>0.25</v>
      </c>
      <c r="L30">
        <v>0.659999999999999</v>
      </c>
      <c r="M30">
        <f t="shared" si="0"/>
        <v>0.8638464763197283</v>
      </c>
    </row>
    <row r="31" spans="1:13" ht="12.75">
      <c r="A31" s="24"/>
      <c r="B31" s="27"/>
      <c r="C31" s="26"/>
      <c r="L31">
        <v>0.669999999999999</v>
      </c>
      <c r="M31">
        <f t="shared" si="0"/>
        <v>0.8708501694059547</v>
      </c>
    </row>
    <row r="32" spans="1:13" ht="12.75">
      <c r="A32" s="24"/>
      <c r="B32" s="8" t="s">
        <v>21</v>
      </c>
      <c r="C32" s="15"/>
      <c r="L32">
        <v>0.679999999999999</v>
      </c>
      <c r="M32">
        <f t="shared" si="0"/>
        <v>0.8776925271234197</v>
      </c>
    </row>
    <row r="33" spans="1:13" ht="12.75">
      <c r="A33" s="24"/>
      <c r="B33" s="12" t="s">
        <v>4</v>
      </c>
      <c r="C33" s="15">
        <f>(1.4*C29)/C30^0.5</f>
        <v>12.6</v>
      </c>
      <c r="L33">
        <v>0.689999999999999</v>
      </c>
      <c r="M33">
        <f t="shared" si="0"/>
        <v>0.884372398349355</v>
      </c>
    </row>
    <row r="34" spans="1:13" ht="12.75">
      <c r="A34" s="24"/>
      <c r="B34" s="13" t="s">
        <v>5</v>
      </c>
      <c r="C34" s="16">
        <f>C33*2</f>
        <v>25.2</v>
      </c>
      <c r="L34">
        <v>0.699999999999999</v>
      </c>
      <c r="M34">
        <f t="shared" si="0"/>
        <v>0.8908885867871178</v>
      </c>
    </row>
    <row r="35" spans="1:13" ht="12.75">
      <c r="A35" s="21"/>
      <c r="L35">
        <v>0.709999999999999</v>
      </c>
      <c r="M35">
        <f t="shared" si="0"/>
        <v>0.8972398476466827</v>
      </c>
    </row>
    <row r="36" spans="1:13" ht="12.75">
      <c r="A36" s="21"/>
      <c r="L36">
        <v>0.719999999999999</v>
      </c>
      <c r="M36">
        <f aca="true" t="shared" si="1" ref="M36:M62">1-(0.918*((1-L36)^1.769))</f>
        <v>0.9034248839597413</v>
      </c>
    </row>
    <row r="37" spans="1:13" ht="15.75">
      <c r="A37" s="23">
        <v>3</v>
      </c>
      <c r="B37" s="35" t="s">
        <v>14</v>
      </c>
      <c r="C37" s="36"/>
      <c r="L37">
        <v>0.729999999999998</v>
      </c>
      <c r="M37">
        <f t="shared" si="1"/>
        <v>0.9094423424748675</v>
      </c>
    </row>
    <row r="38" spans="1:13" ht="12.75">
      <c r="A38" s="24"/>
      <c r="B38" s="5" t="s">
        <v>22</v>
      </c>
      <c r="C38" s="6"/>
      <c r="E38" s="3"/>
      <c r="F38" s="3"/>
      <c r="G38" s="3"/>
      <c r="H38" s="3"/>
      <c r="I38" s="4"/>
      <c r="J38" s="4"/>
      <c r="K38" s="4"/>
      <c r="L38">
        <v>0.739999999999998</v>
      </c>
      <c r="M38">
        <f t="shared" si="1"/>
        <v>0.9152908090677747</v>
      </c>
    </row>
    <row r="39" spans="1:13" ht="14.25">
      <c r="A39" s="24"/>
      <c r="B39" s="11" t="s">
        <v>17</v>
      </c>
      <c r="C39" s="32">
        <v>0.04</v>
      </c>
      <c r="D39" s="3" t="s">
        <v>23</v>
      </c>
      <c r="E39" s="4"/>
      <c r="F39" s="4"/>
      <c r="G39" s="4"/>
      <c r="H39" s="4"/>
      <c r="I39" s="4"/>
      <c r="J39" s="4"/>
      <c r="K39" s="4"/>
      <c r="L39">
        <v>0.749999999999998</v>
      </c>
      <c r="M39">
        <f t="shared" si="1"/>
        <v>0.9209688035887663</v>
      </c>
    </row>
    <row r="40" spans="1:13" ht="12.75">
      <c r="A40" s="24"/>
      <c r="B40" s="11" t="s">
        <v>9</v>
      </c>
      <c r="C40" s="32">
        <v>0.85</v>
      </c>
      <c r="E40" s="4"/>
      <c r="F40" s="4"/>
      <c r="G40" s="4"/>
      <c r="H40" s="4"/>
      <c r="I40" s="4"/>
      <c r="J40" s="4"/>
      <c r="K40" s="4"/>
      <c r="L40">
        <v>0.759999999999998</v>
      </c>
      <c r="M40">
        <f t="shared" si="1"/>
        <v>0.9264747740534289</v>
      </c>
    </row>
    <row r="41" spans="1:13" ht="12.75">
      <c r="A41" s="24"/>
      <c r="B41" s="11" t="s">
        <v>16</v>
      </c>
      <c r="C41" s="32">
        <v>10</v>
      </c>
      <c r="E41" s="4"/>
      <c r="F41" s="4"/>
      <c r="G41" s="4"/>
      <c r="H41" s="4"/>
      <c r="I41" s="4"/>
      <c r="J41" s="4"/>
      <c r="K41" s="4"/>
      <c r="L41">
        <v>0.769999999999998</v>
      </c>
      <c r="M41">
        <f t="shared" si="1"/>
        <v>0.9318070900623823</v>
      </c>
    </row>
    <row r="42" spans="1:13" ht="12.75">
      <c r="A42" s="24"/>
      <c r="B42" s="25"/>
      <c r="C42" s="26"/>
      <c r="E42" s="4"/>
      <c r="F42" s="4"/>
      <c r="G42" s="4"/>
      <c r="H42" s="4"/>
      <c r="I42" s="4"/>
      <c r="J42" s="4"/>
      <c r="K42" s="4"/>
      <c r="L42">
        <v>0.779999999999998</v>
      </c>
      <c r="M42">
        <f t="shared" si="1"/>
        <v>0.9369640353103236</v>
      </c>
    </row>
    <row r="43" spans="1:13" ht="12.75">
      <c r="A43" s="24"/>
      <c r="B43" s="8" t="s">
        <v>21</v>
      </c>
      <c r="C43" s="15"/>
      <c r="E43" s="4"/>
      <c r="F43" s="4"/>
      <c r="G43" s="4"/>
      <c r="H43" s="4"/>
      <c r="I43" s="4"/>
      <c r="J43" s="4"/>
      <c r="K43" s="4"/>
      <c r="L43">
        <v>0.789999999999998</v>
      </c>
      <c r="M43">
        <f t="shared" si="1"/>
        <v>0.9419437990118427</v>
      </c>
    </row>
    <row r="44" spans="1:13" ht="12.75">
      <c r="A44" s="24"/>
      <c r="B44" s="12" t="s">
        <v>10</v>
      </c>
      <c r="C44" s="22">
        <f>C41/43200</f>
        <v>0.0002314814814814815</v>
      </c>
      <c r="E44" s="3"/>
      <c r="F44" s="3"/>
      <c r="G44" s="3"/>
      <c r="H44" s="3"/>
      <c r="I44" s="3"/>
      <c r="J44" s="3"/>
      <c r="K44" s="4"/>
      <c r="L44">
        <v>0.799999999999998</v>
      </c>
      <c r="M44">
        <f t="shared" si="1"/>
        <v>0.9467444660291714</v>
      </c>
    </row>
    <row r="45" spans="1:13" ht="12.75">
      <c r="A45" s="24"/>
      <c r="B45" s="13" t="s">
        <v>15</v>
      </c>
      <c r="C45" s="20">
        <f>C39/(C40*C44)</f>
        <v>203.2941176470588</v>
      </c>
      <c r="D45" s="3" t="s">
        <v>24</v>
      </c>
      <c r="L45">
        <v>0.809999999999998</v>
      </c>
      <c r="M45">
        <f t="shared" si="1"/>
        <v>0.9513640054317247</v>
      </c>
    </row>
    <row r="46" spans="12:13" ht="12.75">
      <c r="L46">
        <v>0.819999999999998</v>
      </c>
      <c r="M46">
        <f t="shared" si="1"/>
        <v>0.955800257144145</v>
      </c>
    </row>
    <row r="47" spans="12:13" ht="12.75">
      <c r="L47">
        <v>0.829999999999998</v>
      </c>
      <c r="M47">
        <f t="shared" si="1"/>
        <v>0.9600509162415148</v>
      </c>
    </row>
    <row r="48" spans="12:13" ht="12.75">
      <c r="L48">
        <v>0.839999999999998</v>
      </c>
      <c r="M48">
        <f t="shared" si="1"/>
        <v>0.9641135143170507</v>
      </c>
    </row>
    <row r="49" spans="12:13" ht="12.75">
      <c r="L49">
        <v>0.849999999999998</v>
      </c>
      <c r="M49">
        <f t="shared" si="1"/>
        <v>0.9679853971632487</v>
      </c>
    </row>
    <row r="50" spans="12:13" ht="12.75">
      <c r="L50">
        <v>0.859999999999998</v>
      </c>
      <c r="M50">
        <f t="shared" si="1"/>
        <v>0.9716636977480095</v>
      </c>
    </row>
    <row r="51" spans="12:13" ht="12.75">
      <c r="L51">
        <v>0.869999999999998</v>
      </c>
      <c r="M51">
        <f t="shared" si="1"/>
        <v>0.9751453030946763</v>
      </c>
    </row>
    <row r="52" spans="12:13" ht="12.75">
      <c r="L52">
        <v>0.879999999999998</v>
      </c>
      <c r="M52">
        <f t="shared" si="1"/>
        <v>0.9784268131275202</v>
      </c>
    </row>
    <row r="53" spans="12:13" ht="12.75">
      <c r="L53">
        <v>0.889999999999998</v>
      </c>
      <c r="M53">
        <f t="shared" si="1"/>
        <v>0.9815044887189381</v>
      </c>
    </row>
    <row r="54" spans="12:13" ht="12.75">
      <c r="L54">
        <v>0.899999999999998</v>
      </c>
      <c r="M54">
        <f t="shared" si="1"/>
        <v>0.9843741848929338</v>
      </c>
    </row>
    <row r="55" spans="12:13" ht="12.75">
      <c r="L55">
        <v>0.909999999999998</v>
      </c>
      <c r="M55">
        <f t="shared" si="1"/>
        <v>0.9870312630791801</v>
      </c>
    </row>
    <row r="56" spans="12:13" ht="12.75">
      <c r="L56">
        <v>0.919999999999998</v>
      </c>
      <c r="M56">
        <f t="shared" si="1"/>
        <v>0.9894704728633215</v>
      </c>
    </row>
    <row r="57" spans="12:13" ht="12.75">
      <c r="L57">
        <v>0.929999999999998</v>
      </c>
      <c r="M57">
        <f t="shared" si="1"/>
        <v>0.9916857876206802</v>
      </c>
    </row>
    <row r="58" spans="12:13" ht="12.75">
      <c r="L58">
        <v>0.939999999999997</v>
      </c>
      <c r="M58">
        <f t="shared" si="1"/>
        <v>0.9936701671318473</v>
      </c>
    </row>
    <row r="59" spans="12:13" ht="12.75">
      <c r="L59">
        <v>0.949999999999997</v>
      </c>
      <c r="M59">
        <f t="shared" si="1"/>
        <v>0.9954151976413573</v>
      </c>
    </row>
    <row r="60" spans="12:13" ht="12.75">
      <c r="L60">
        <v>0.959999999999997</v>
      </c>
      <c r="M60">
        <f t="shared" si="1"/>
        <v>0.9969105099144681</v>
      </c>
    </row>
    <row r="61" spans="12:13" ht="12.75">
      <c r="L61">
        <v>0.969999999999997</v>
      </c>
      <c r="M61">
        <f t="shared" si="1"/>
        <v>0.9981427507963666</v>
      </c>
    </row>
    <row r="62" spans="12:13" ht="12.75">
      <c r="L62">
        <v>0.979999999999997</v>
      </c>
      <c r="M62">
        <f t="shared" si="1"/>
        <v>0.9990935063973242</v>
      </c>
    </row>
    <row r="63" ht="12.75">
      <c r="L63">
        <v>0.989999999999997</v>
      </c>
    </row>
    <row r="64" ht="12.75">
      <c r="L64">
        <v>0.999999999999997</v>
      </c>
    </row>
  </sheetData>
  <mergeCells count="3">
    <mergeCell ref="B2:C2"/>
    <mergeCell ref="B27:C27"/>
    <mergeCell ref="B37:C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Contech</dc:creator>
  <cp:keywords/>
  <dc:description/>
  <cp:lastModifiedBy>Chess Hill</cp:lastModifiedBy>
  <dcterms:created xsi:type="dcterms:W3CDTF">2002-07-26T13:45:16Z</dcterms:created>
  <dcterms:modified xsi:type="dcterms:W3CDTF">2004-10-12T14:10:32Z</dcterms:modified>
  <cp:category/>
  <cp:version/>
  <cp:contentType/>
  <cp:contentStatus/>
</cp:coreProperties>
</file>