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toddjor\Downloads\"/>
    </mc:Choice>
  </mc:AlternateContent>
  <xr:revisionPtr revIDLastSave="0" documentId="13_ncr:1_{3A5A7FB3-AE65-424F-838E-E190097C17AA}" xr6:coauthVersionLast="47" xr6:coauthVersionMax="47" xr10:uidLastSave="{00000000-0000-0000-0000-000000000000}"/>
  <bookViews>
    <workbookView xWindow="-120" yWindow="-120" windowWidth="29040" windowHeight="15720" firstSheet="8" activeTab="13" xr2:uid="{00000000-000D-0000-FFFF-FFFF00000000}"/>
  </bookViews>
  <sheets>
    <sheet name="Intro" sheetId="1" r:id="rId1"/>
    <sheet name="Basics" sheetId="2" r:id="rId2"/>
    <sheet name="Rating" sheetId="3" r:id="rId3"/>
    <sheet name="SP-Es" sheetId="4" r:id="rId4"/>
    <sheet name="SP-Fs" sheetId="5" r:id="rId5"/>
    <sheet name="D-Step" sheetId="6" r:id="rId6"/>
    <sheet name="S-Step" sheetId="7" r:id="rId7"/>
    <sheet name="Channel Design" sheetId="8" r:id="rId8"/>
    <sheet name="SCS Retardance" sheetId="9" r:id="rId9"/>
    <sheet name="Riprap" sheetId="10" r:id="rId10"/>
    <sheet name="Composite Design" sheetId="11" r:id="rId11"/>
    <sheet name="Composite Analysis" sheetId="12" r:id="rId12"/>
    <sheet name="Steep Channel" sheetId="13" r:id="rId13"/>
    <sheet name="Design Info" sheetId="14" r:id="rId14"/>
    <sheet name="Dialog1" sheetId="15" state="hidden" r:id="rId15"/>
    <sheet name="dialog2" sheetId="16" state="hidden" r:id="rId16"/>
    <sheet name="Dialog3" sheetId="17" state="hidden" r:id="rId17"/>
  </sheets>
  <definedNames>
    <definedName name="__123Graph_A">'S-Step'!$AD$20:$AD$27</definedName>
    <definedName name="__123Graph_X">'S-Step'!$AC$20:$AC$27</definedName>
    <definedName name="Basics_Click">#REF!</definedName>
    <definedName name="BasicsClearall">#REF!</definedName>
    <definedName name="Calc_SSM1">#REF!</definedName>
    <definedName name="Calc_SSM2">#REF!</definedName>
    <definedName name="Calc_SSS2">#REF!</definedName>
    <definedName name="CDnote">#REF!</definedName>
    <definedName name="ChanDesignClearall">#REF!</definedName>
    <definedName name="ChannelA_Click">#REF!</definedName>
    <definedName name="ChannelD_Click">#REF!</definedName>
    <definedName name="CompA_Click">#REF!</definedName>
    <definedName name="CompAnalysisClearall">#REF!</definedName>
    <definedName name="CompD_Click">#REF!</definedName>
    <definedName name="Composite">#REF!</definedName>
    <definedName name="CompositeClearall">#REF!</definedName>
    <definedName name="D_Step">#REF!</definedName>
    <definedName name="D_StepClearall">#REF!</definedName>
    <definedName name="DesInfo_Click">#REF!</definedName>
    <definedName name="DStep_Click">#REF!</definedName>
    <definedName name="Find_n">#REF!</definedName>
    <definedName name="Flow_Depth">#REF!</definedName>
    <definedName name="GrassClearall">#REF!</definedName>
    <definedName name="history">#REF!</definedName>
    <definedName name="Module1.ChanDesign">#REF!</definedName>
    <definedName name="OBWidthnote">#REF!</definedName>
    <definedName name="Print_Area_MI" localSheetId="6">'S-Step'!$A$23:$Q$41</definedName>
    <definedName name="Rating_Click">#REF!</definedName>
    <definedName name="RatingClearall">#REF!</definedName>
    <definedName name="Riprap_Click">#REF!</definedName>
    <definedName name="RiprapClearall">#REF!</definedName>
    <definedName name="Roll_Click">#REF!</definedName>
    <definedName name="S_Step">#REF!</definedName>
    <definedName name="S_StepClearall">#REF!</definedName>
    <definedName name="SE_Click">#REF!</definedName>
    <definedName name="SF_Click">#REF!</definedName>
    <definedName name="solver_adj" localSheetId="1">#REF!</definedName>
    <definedName name="solver_opt" localSheetId="1">#REF!</definedName>
    <definedName name="SStep_Click">#REF!</definedName>
    <definedName name="SteepClearall">#REF!</definedName>
    <definedName name="steepno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99" i="12" l="1"/>
  <c r="BA198" i="12"/>
  <c r="BA197" i="12"/>
  <c r="BA196" i="12"/>
  <c r="BA195" i="12"/>
  <c r="BA194" i="12"/>
  <c r="BA193" i="12"/>
  <c r="BA192" i="12"/>
  <c r="BA191" i="12"/>
  <c r="BA190" i="12"/>
  <c r="BA189" i="12"/>
  <c r="BA188" i="12"/>
  <c r="BA187" i="12"/>
  <c r="BA186" i="12"/>
  <c r="H59" i="12"/>
  <c r="D59" i="12"/>
  <c r="H58" i="12"/>
  <c r="D58" i="12"/>
  <c r="H57" i="12"/>
  <c r="D57" i="12"/>
  <c r="H56" i="12"/>
  <c r="D56" i="12"/>
  <c r="H55" i="12"/>
  <c r="D55" i="12"/>
  <c r="H52" i="12"/>
  <c r="D52" i="12"/>
  <c r="H51" i="12"/>
  <c r="D51" i="12"/>
  <c r="H50" i="12"/>
  <c r="D50" i="12"/>
  <c r="H49" i="12"/>
  <c r="D49" i="12"/>
  <c r="H48" i="12"/>
  <c r="D48" i="12"/>
  <c r="H47" i="12"/>
  <c r="D47" i="12"/>
  <c r="H46" i="12"/>
  <c r="D46" i="12"/>
  <c r="H45" i="12"/>
  <c r="D45" i="12"/>
  <c r="H42" i="12"/>
  <c r="D42" i="12"/>
  <c r="H41" i="12"/>
  <c r="D41" i="12"/>
  <c r="H40" i="12"/>
  <c r="D40" i="12"/>
  <c r="H39" i="12"/>
  <c r="D39" i="12"/>
  <c r="H38" i="12"/>
  <c r="D38" i="12"/>
  <c r="H37" i="12"/>
  <c r="D37" i="12"/>
  <c r="H36" i="12"/>
  <c r="D36" i="12"/>
  <c r="H35" i="12"/>
  <c r="D35" i="12"/>
  <c r="BA200" i="11"/>
  <c r="A77" i="11"/>
  <c r="A76" i="11"/>
  <c r="A75" i="11"/>
  <c r="A74" i="11"/>
  <c r="A73" i="11"/>
  <c r="A72" i="11"/>
  <c r="A71" i="11"/>
  <c r="H68" i="11"/>
  <c r="D68" i="11"/>
  <c r="H67" i="11"/>
  <c r="D67" i="11"/>
  <c r="H66" i="11"/>
  <c r="D66" i="11"/>
  <c r="H65" i="11"/>
  <c r="D65" i="11"/>
  <c r="H64" i="11"/>
  <c r="D64" i="11"/>
  <c r="H61" i="11"/>
  <c r="D61" i="11"/>
  <c r="H60" i="11"/>
  <c r="D60" i="11"/>
  <c r="H59" i="11"/>
  <c r="D59" i="11"/>
  <c r="H58" i="11"/>
  <c r="D58" i="11"/>
  <c r="H57" i="11"/>
  <c r="D57" i="11"/>
  <c r="H56" i="11"/>
  <c r="D56" i="11"/>
  <c r="H55" i="11"/>
  <c r="D55" i="11"/>
  <c r="H54" i="11"/>
  <c r="D54" i="11"/>
  <c r="H53" i="11"/>
  <c r="D53" i="11"/>
  <c r="H52" i="11"/>
  <c r="D52" i="11"/>
  <c r="H49" i="11"/>
  <c r="H48" i="11"/>
  <c r="D48" i="11"/>
  <c r="H47" i="11"/>
  <c r="D47" i="11"/>
  <c r="H46" i="11"/>
  <c r="D46" i="11"/>
  <c r="H45" i="11"/>
  <c r="D45" i="11"/>
  <c r="H44" i="11"/>
  <c r="D44" i="11"/>
  <c r="H43" i="11"/>
  <c r="D43" i="11"/>
  <c r="H42" i="11"/>
  <c r="D42" i="11"/>
  <c r="H41" i="11"/>
  <c r="D41" i="11"/>
  <c r="H40" i="11"/>
  <c r="D40" i="11"/>
  <c r="D37" i="11"/>
  <c r="A32" i="11"/>
  <c r="A31" i="11"/>
  <c r="A30" i="11"/>
  <c r="A29" i="11"/>
  <c r="A28" i="11"/>
  <c r="A25" i="11"/>
  <c r="A18" i="10"/>
  <c r="A17" i="10"/>
  <c r="D43" i="9"/>
  <c r="D42" i="9"/>
  <c r="D41" i="9"/>
  <c r="D40" i="9"/>
  <c r="D39" i="9"/>
  <c r="D38" i="9"/>
  <c r="D37" i="9"/>
  <c r="D36" i="9"/>
  <c r="D35" i="9"/>
  <c r="F47" i="8"/>
  <c r="D47" i="8"/>
  <c r="AV70" i="7"/>
  <c r="AU70" i="7"/>
  <c r="AS70" i="7"/>
  <c r="AR70" i="7"/>
  <c r="AQ70" i="7"/>
  <c r="AP70" i="7"/>
  <c r="AO70" i="7"/>
  <c r="AN70" i="7"/>
  <c r="AM70" i="7"/>
  <c r="AL70" i="7"/>
  <c r="AK70" i="7"/>
  <c r="AI70" i="7"/>
  <c r="AH70" i="7"/>
  <c r="AF70" i="7"/>
  <c r="AE70" i="7"/>
  <c r="AC70" i="7"/>
  <c r="AB70" i="7"/>
  <c r="AA70" i="7"/>
  <c r="Z70" i="7"/>
  <c r="Y70" i="7"/>
  <c r="X70" i="7"/>
  <c r="W70" i="7"/>
  <c r="V70" i="7"/>
  <c r="U70" i="7"/>
  <c r="S70" i="7"/>
  <c r="R70" i="7"/>
  <c r="P70" i="7"/>
  <c r="O70" i="7"/>
  <c r="M70" i="7"/>
  <c r="L70" i="7"/>
  <c r="K70" i="7"/>
  <c r="J70" i="7"/>
  <c r="I70" i="7"/>
  <c r="H70" i="7"/>
  <c r="G70" i="7"/>
  <c r="F70" i="7"/>
  <c r="E70" i="7"/>
  <c r="C70" i="7"/>
  <c r="B70" i="7"/>
  <c r="AV69" i="7"/>
  <c r="AU69" i="7"/>
  <c r="AS69" i="7"/>
  <c r="AR69" i="7"/>
  <c r="AQ69" i="7"/>
  <c r="AP69" i="7"/>
  <c r="AO69" i="7"/>
  <c r="AN69" i="7"/>
  <c r="AM69" i="7"/>
  <c r="AL69" i="7"/>
  <c r="AK69" i="7"/>
  <c r="AI69" i="7"/>
  <c r="AH69" i="7"/>
  <c r="AF69" i="7"/>
  <c r="AE69" i="7"/>
  <c r="AC69" i="7"/>
  <c r="AB69" i="7"/>
  <c r="AA69" i="7"/>
  <c r="Z69" i="7"/>
  <c r="Y69" i="7"/>
  <c r="X69" i="7"/>
  <c r="W69" i="7"/>
  <c r="V69" i="7"/>
  <c r="U69" i="7"/>
  <c r="S69" i="7"/>
  <c r="R69" i="7"/>
  <c r="P69" i="7"/>
  <c r="O69" i="7"/>
  <c r="M69" i="7"/>
  <c r="L69" i="7"/>
  <c r="K69" i="7"/>
  <c r="J69" i="7"/>
  <c r="I69" i="7"/>
  <c r="H69" i="7"/>
  <c r="G69" i="7"/>
  <c r="F69" i="7"/>
  <c r="E69" i="7"/>
  <c r="C69" i="7"/>
  <c r="B69" i="7"/>
  <c r="AV68" i="7"/>
  <c r="AU68" i="7"/>
  <c r="AS68" i="7"/>
  <c r="AR68" i="7"/>
  <c r="AQ68" i="7"/>
  <c r="AP68" i="7"/>
  <c r="AO68" i="7"/>
  <c r="AN68" i="7"/>
  <c r="AM68" i="7"/>
  <c r="AL68" i="7"/>
  <c r="AK68" i="7"/>
  <c r="AI68" i="7"/>
  <c r="AH68" i="7"/>
  <c r="AF68" i="7"/>
  <c r="AE68" i="7"/>
  <c r="AC68" i="7"/>
  <c r="AB68" i="7"/>
  <c r="AA68" i="7"/>
  <c r="Z68" i="7"/>
  <c r="Y68" i="7"/>
  <c r="X68" i="7"/>
  <c r="W68" i="7"/>
  <c r="V68" i="7"/>
  <c r="U68" i="7"/>
  <c r="S68" i="7"/>
  <c r="R68" i="7"/>
  <c r="P68" i="7"/>
  <c r="O68" i="7"/>
  <c r="M68" i="7"/>
  <c r="L68" i="7"/>
  <c r="K68" i="7"/>
  <c r="J68" i="7"/>
  <c r="I68" i="7"/>
  <c r="H68" i="7"/>
  <c r="G68" i="7"/>
  <c r="F68" i="7"/>
  <c r="E68" i="7"/>
  <c r="C68" i="7"/>
  <c r="B68" i="7"/>
  <c r="AV67" i="7"/>
  <c r="AU67" i="7"/>
  <c r="AS67" i="7"/>
  <c r="AR67" i="7"/>
  <c r="AQ67" i="7"/>
  <c r="AP67" i="7"/>
  <c r="AO67" i="7"/>
  <c r="AN67" i="7"/>
  <c r="AM67" i="7"/>
  <c r="AL67" i="7"/>
  <c r="AK67" i="7"/>
  <c r="AI67" i="7"/>
  <c r="AH67" i="7"/>
  <c r="AF67" i="7"/>
  <c r="AE67" i="7"/>
  <c r="AC67" i="7"/>
  <c r="AB67" i="7"/>
  <c r="AA67" i="7"/>
  <c r="Z67" i="7"/>
  <c r="Y67" i="7"/>
  <c r="X67" i="7"/>
  <c r="W67" i="7"/>
  <c r="V67" i="7"/>
  <c r="U67" i="7"/>
  <c r="S67" i="7"/>
  <c r="R67" i="7"/>
  <c r="P67" i="7"/>
  <c r="O67" i="7"/>
  <c r="M67" i="7"/>
  <c r="L67" i="7"/>
  <c r="K67" i="7"/>
  <c r="J67" i="7"/>
  <c r="I67" i="7"/>
  <c r="H67" i="7"/>
  <c r="G67" i="7"/>
  <c r="F67" i="7"/>
  <c r="E67" i="7"/>
  <c r="C67" i="7"/>
  <c r="B67" i="7"/>
  <c r="AV66" i="7"/>
  <c r="AU66" i="7"/>
  <c r="AS66" i="7"/>
  <c r="AR66" i="7"/>
  <c r="AQ66" i="7"/>
  <c r="AP66" i="7"/>
  <c r="AO66" i="7"/>
  <c r="AN66" i="7"/>
  <c r="AM66" i="7"/>
  <c r="AL66" i="7"/>
  <c r="AK66" i="7"/>
  <c r="AI66" i="7"/>
  <c r="AH66" i="7"/>
  <c r="AF66" i="7"/>
  <c r="AE66" i="7"/>
  <c r="AC66" i="7"/>
  <c r="AB66" i="7"/>
  <c r="AA66" i="7"/>
  <c r="Z66" i="7"/>
  <c r="Y66" i="7"/>
  <c r="X66" i="7"/>
  <c r="W66" i="7"/>
  <c r="V66" i="7"/>
  <c r="U66" i="7"/>
  <c r="S66" i="7"/>
  <c r="R66" i="7"/>
  <c r="P66" i="7"/>
  <c r="O66" i="7"/>
  <c r="M66" i="7"/>
  <c r="L66" i="7"/>
  <c r="K66" i="7"/>
  <c r="J66" i="7"/>
  <c r="I66" i="7"/>
  <c r="H66" i="7"/>
  <c r="G66" i="7"/>
  <c r="F66" i="7"/>
  <c r="E66" i="7"/>
  <c r="C66" i="7"/>
  <c r="B66" i="7"/>
  <c r="AV65" i="7"/>
  <c r="AU65" i="7"/>
  <c r="AS65" i="7"/>
  <c r="AR65" i="7"/>
  <c r="AQ65" i="7"/>
  <c r="AP65" i="7"/>
  <c r="AO65" i="7"/>
  <c r="AN65" i="7"/>
  <c r="AM65" i="7"/>
  <c r="AL65" i="7"/>
  <c r="AK65" i="7"/>
  <c r="AI65" i="7"/>
  <c r="AH65" i="7"/>
  <c r="AF65" i="7"/>
  <c r="AE65" i="7"/>
  <c r="AC65" i="7"/>
  <c r="AB65" i="7"/>
  <c r="AA65" i="7"/>
  <c r="Z65" i="7"/>
  <c r="Y65" i="7"/>
  <c r="X65" i="7"/>
  <c r="W65" i="7"/>
  <c r="V65" i="7"/>
  <c r="U65" i="7"/>
  <c r="S65" i="7"/>
  <c r="R65" i="7"/>
  <c r="P65" i="7"/>
  <c r="O65" i="7"/>
  <c r="M65" i="7"/>
  <c r="L65" i="7"/>
  <c r="K65" i="7"/>
  <c r="J65" i="7"/>
  <c r="I65" i="7"/>
  <c r="H65" i="7"/>
  <c r="G65" i="7"/>
  <c r="F65" i="7"/>
  <c r="E65" i="7"/>
  <c r="C65" i="7"/>
  <c r="B65" i="7"/>
  <c r="AV64" i="7"/>
  <c r="AU64" i="7"/>
  <c r="AS64" i="7"/>
  <c r="AR64" i="7"/>
  <c r="AQ64" i="7"/>
  <c r="AP64" i="7"/>
  <c r="AO64" i="7"/>
  <c r="AN64" i="7"/>
  <c r="AM64" i="7"/>
  <c r="AL64" i="7"/>
  <c r="AK64" i="7"/>
  <c r="AI64" i="7"/>
  <c r="AH64" i="7"/>
  <c r="AF64" i="7"/>
  <c r="AE64" i="7"/>
  <c r="AC64" i="7"/>
  <c r="AB64" i="7"/>
  <c r="AA64" i="7"/>
  <c r="Z64" i="7"/>
  <c r="Y64" i="7"/>
  <c r="X64" i="7"/>
  <c r="W64" i="7"/>
  <c r="V64" i="7"/>
  <c r="U64" i="7"/>
  <c r="S64" i="7"/>
  <c r="R64" i="7"/>
  <c r="P64" i="7"/>
  <c r="O64" i="7"/>
  <c r="M64" i="7"/>
  <c r="L64" i="7"/>
  <c r="K64" i="7"/>
  <c r="J64" i="7"/>
  <c r="I64" i="7"/>
  <c r="H64" i="7"/>
  <c r="G64" i="7"/>
  <c r="F64" i="7"/>
  <c r="E64" i="7"/>
  <c r="C64" i="7"/>
  <c r="B64" i="7"/>
  <c r="AV63" i="7"/>
  <c r="AU63" i="7"/>
  <c r="AS63" i="7"/>
  <c r="AR63" i="7"/>
  <c r="AQ63" i="7"/>
  <c r="AP63" i="7"/>
  <c r="AO63" i="7"/>
  <c r="AN63" i="7"/>
  <c r="AM63" i="7"/>
  <c r="AL63" i="7"/>
  <c r="AK63" i="7"/>
  <c r="AI63" i="7"/>
  <c r="AH63" i="7"/>
  <c r="AF63" i="7"/>
  <c r="AE63" i="7"/>
  <c r="AC63" i="7"/>
  <c r="AB63" i="7"/>
  <c r="AA63" i="7"/>
  <c r="Z63" i="7"/>
  <c r="Y63" i="7"/>
  <c r="X63" i="7"/>
  <c r="W63" i="7"/>
  <c r="V63" i="7"/>
  <c r="U63" i="7"/>
  <c r="S63" i="7"/>
  <c r="R63" i="7"/>
  <c r="P63" i="7"/>
  <c r="O63" i="7"/>
  <c r="M63" i="7"/>
  <c r="L63" i="7"/>
  <c r="K63" i="7"/>
  <c r="J63" i="7"/>
  <c r="I63" i="7"/>
  <c r="H63" i="7"/>
  <c r="G63" i="7"/>
  <c r="F63" i="7"/>
  <c r="E63" i="7"/>
  <c r="C63" i="7"/>
  <c r="B63" i="7"/>
  <c r="AV62" i="7"/>
  <c r="AU62" i="7"/>
  <c r="AS62" i="7"/>
  <c r="AR62" i="7"/>
  <c r="AQ62" i="7"/>
  <c r="AP62" i="7"/>
  <c r="AO62" i="7"/>
  <c r="AN62" i="7"/>
  <c r="AM62" i="7"/>
  <c r="AL62" i="7"/>
  <c r="AK62" i="7"/>
  <c r="AI62" i="7"/>
  <c r="AH62" i="7"/>
  <c r="AF62" i="7"/>
  <c r="AE62" i="7"/>
  <c r="AC62" i="7"/>
  <c r="AB62" i="7"/>
  <c r="AA62" i="7"/>
  <c r="Z62" i="7"/>
  <c r="Y62" i="7"/>
  <c r="X62" i="7"/>
  <c r="W62" i="7"/>
  <c r="V62" i="7"/>
  <c r="U62" i="7"/>
  <c r="S62" i="7"/>
  <c r="R62" i="7"/>
  <c r="P62" i="7"/>
  <c r="O62" i="7"/>
  <c r="M62" i="7"/>
  <c r="L62" i="7"/>
  <c r="K62" i="7"/>
  <c r="J62" i="7"/>
  <c r="I62" i="7"/>
  <c r="H62" i="7"/>
  <c r="G62" i="7"/>
  <c r="F62" i="7"/>
  <c r="E62" i="7"/>
  <c r="C62" i="7"/>
  <c r="B62" i="7"/>
  <c r="AV61" i="7"/>
  <c r="AU61" i="7"/>
  <c r="AS61" i="7"/>
  <c r="AR61" i="7"/>
  <c r="AQ61" i="7"/>
  <c r="AP61" i="7"/>
  <c r="AO61" i="7"/>
  <c r="AN61" i="7"/>
  <c r="AM61" i="7"/>
  <c r="AL61" i="7"/>
  <c r="AK61" i="7"/>
  <c r="AI61" i="7"/>
  <c r="AH61" i="7"/>
  <c r="AF61" i="7"/>
  <c r="AE61" i="7"/>
  <c r="AC61" i="7"/>
  <c r="AB61" i="7"/>
  <c r="AA61" i="7"/>
  <c r="Z61" i="7"/>
  <c r="Y61" i="7"/>
  <c r="X61" i="7"/>
  <c r="W61" i="7"/>
  <c r="V61" i="7"/>
  <c r="U61" i="7"/>
  <c r="S61" i="7"/>
  <c r="R61" i="7"/>
  <c r="P61" i="7"/>
  <c r="O61" i="7"/>
  <c r="M61" i="7"/>
  <c r="L61" i="7"/>
  <c r="K61" i="7"/>
  <c r="J61" i="7"/>
  <c r="I61" i="7"/>
  <c r="H61" i="7"/>
  <c r="G61" i="7"/>
  <c r="F61" i="7"/>
  <c r="E61" i="7"/>
  <c r="C61" i="7"/>
  <c r="B61" i="7"/>
  <c r="AV60" i="7"/>
  <c r="AU60" i="7"/>
  <c r="AS60" i="7"/>
  <c r="AR60" i="7"/>
  <c r="AQ60" i="7"/>
  <c r="AP60" i="7"/>
  <c r="AO60" i="7"/>
  <c r="AN60" i="7"/>
  <c r="AM60" i="7"/>
  <c r="AL60" i="7"/>
  <c r="AK60" i="7"/>
  <c r="AI60" i="7"/>
  <c r="AH60" i="7"/>
  <c r="AF60" i="7"/>
  <c r="AE60" i="7"/>
  <c r="AC60" i="7"/>
  <c r="AB60" i="7"/>
  <c r="AA60" i="7"/>
  <c r="Z60" i="7"/>
  <c r="Y60" i="7"/>
  <c r="X60" i="7"/>
  <c r="W60" i="7"/>
  <c r="V60" i="7"/>
  <c r="U60" i="7"/>
  <c r="S60" i="7"/>
  <c r="R60" i="7"/>
  <c r="P60" i="7"/>
  <c r="O60" i="7"/>
  <c r="M60" i="7"/>
  <c r="L60" i="7"/>
  <c r="K60" i="7"/>
  <c r="J60" i="7"/>
  <c r="I60" i="7"/>
  <c r="H60" i="7"/>
  <c r="G60" i="7"/>
  <c r="F60" i="7"/>
  <c r="E60" i="7"/>
  <c r="C60" i="7"/>
  <c r="B60" i="7"/>
  <c r="AV59" i="7"/>
  <c r="AU59" i="7"/>
  <c r="AS59" i="7"/>
  <c r="AR59" i="7"/>
  <c r="AQ59" i="7"/>
  <c r="AP59" i="7"/>
  <c r="AO59" i="7"/>
  <c r="AN59" i="7"/>
  <c r="AM59" i="7"/>
  <c r="AL59" i="7"/>
  <c r="AK59" i="7"/>
  <c r="AI59" i="7"/>
  <c r="AH59" i="7"/>
  <c r="AF59" i="7"/>
  <c r="AE59" i="7"/>
  <c r="AC59" i="7"/>
  <c r="AB59" i="7"/>
  <c r="AA59" i="7"/>
  <c r="Z59" i="7"/>
  <c r="Y59" i="7"/>
  <c r="X59" i="7"/>
  <c r="W59" i="7"/>
  <c r="V59" i="7"/>
  <c r="U59" i="7"/>
  <c r="S59" i="7"/>
  <c r="R59" i="7"/>
  <c r="P59" i="7"/>
  <c r="O59" i="7"/>
  <c r="M59" i="7"/>
  <c r="L59" i="7"/>
  <c r="K59" i="7"/>
  <c r="J59" i="7"/>
  <c r="I59" i="7"/>
  <c r="H59" i="7"/>
  <c r="G59" i="7"/>
  <c r="F59" i="7"/>
  <c r="E59" i="7"/>
  <c r="C59" i="7"/>
  <c r="B59" i="7"/>
  <c r="AV58" i="7"/>
  <c r="AU58" i="7"/>
  <c r="AS58" i="7"/>
  <c r="AR58" i="7"/>
  <c r="AQ58" i="7"/>
  <c r="AP58" i="7"/>
  <c r="AO58" i="7"/>
  <c r="AN58" i="7"/>
  <c r="AM58" i="7"/>
  <c r="AL58" i="7"/>
  <c r="AK58" i="7"/>
  <c r="AI58" i="7"/>
  <c r="AH58" i="7"/>
  <c r="AF58" i="7"/>
  <c r="AE58" i="7"/>
  <c r="AC58" i="7"/>
  <c r="AB58" i="7"/>
  <c r="AA58" i="7"/>
  <c r="Z58" i="7"/>
  <c r="Y58" i="7"/>
  <c r="X58" i="7"/>
  <c r="W58" i="7"/>
  <c r="V58" i="7"/>
  <c r="U58" i="7"/>
  <c r="S58" i="7"/>
  <c r="R58" i="7"/>
  <c r="P58" i="7"/>
  <c r="O58" i="7"/>
  <c r="M58" i="7"/>
  <c r="L58" i="7"/>
  <c r="K58" i="7"/>
  <c r="J58" i="7"/>
  <c r="I58" i="7"/>
  <c r="H58" i="7"/>
  <c r="G58" i="7"/>
  <c r="F58" i="7"/>
  <c r="E58" i="7"/>
  <c r="C58" i="7"/>
  <c r="B58" i="7"/>
  <c r="AV57" i="7"/>
  <c r="AU57" i="7"/>
  <c r="AS57" i="7"/>
  <c r="AR57" i="7"/>
  <c r="AQ57" i="7"/>
  <c r="AP57" i="7"/>
  <c r="AO57" i="7"/>
  <c r="AN57" i="7"/>
  <c r="AM57" i="7"/>
  <c r="AL57" i="7"/>
  <c r="AK57" i="7"/>
  <c r="AI57" i="7"/>
  <c r="AH57" i="7"/>
  <c r="AF57" i="7"/>
  <c r="AE57" i="7"/>
  <c r="AC57" i="7"/>
  <c r="AB57" i="7"/>
  <c r="AA57" i="7"/>
  <c r="Z57" i="7"/>
  <c r="Y57" i="7"/>
  <c r="X57" i="7"/>
  <c r="W57" i="7"/>
  <c r="V57" i="7"/>
  <c r="U57" i="7"/>
  <c r="S57" i="7"/>
  <c r="R57" i="7"/>
  <c r="P57" i="7"/>
  <c r="O57" i="7"/>
  <c r="M57" i="7"/>
  <c r="L57" i="7"/>
  <c r="K57" i="7"/>
  <c r="J57" i="7"/>
  <c r="I57" i="7"/>
  <c r="H57" i="7"/>
  <c r="G57" i="7"/>
  <c r="F57" i="7"/>
  <c r="E57" i="7"/>
  <c r="C57" i="7"/>
  <c r="B57" i="7"/>
  <c r="AV56" i="7"/>
  <c r="AU56" i="7"/>
  <c r="AS56" i="7"/>
  <c r="AR56" i="7"/>
  <c r="AQ56" i="7"/>
  <c r="AP56" i="7"/>
  <c r="AO56" i="7"/>
  <c r="AN56" i="7"/>
  <c r="AM56" i="7"/>
  <c r="AL56" i="7"/>
  <c r="AK56" i="7"/>
  <c r="AI56" i="7"/>
  <c r="AH56" i="7"/>
  <c r="AF56" i="7"/>
  <c r="AE56" i="7"/>
  <c r="AC56" i="7"/>
  <c r="AB56" i="7"/>
  <c r="AA56" i="7"/>
  <c r="Z56" i="7"/>
  <c r="Y56" i="7"/>
  <c r="X56" i="7"/>
  <c r="W56" i="7"/>
  <c r="V56" i="7"/>
  <c r="U56" i="7"/>
  <c r="S56" i="7"/>
  <c r="R56" i="7"/>
  <c r="P56" i="7"/>
  <c r="O56" i="7"/>
  <c r="M56" i="7"/>
  <c r="L56" i="7"/>
  <c r="K56" i="7"/>
  <c r="J56" i="7"/>
  <c r="I56" i="7"/>
  <c r="H56" i="7"/>
  <c r="G56" i="7"/>
  <c r="F56" i="7"/>
  <c r="E56" i="7"/>
  <c r="C56" i="7"/>
  <c r="B56" i="7"/>
  <c r="AV55" i="7"/>
  <c r="AU55" i="7"/>
  <c r="AS55" i="7"/>
  <c r="AR55" i="7"/>
  <c r="AQ55" i="7"/>
  <c r="AP55" i="7"/>
  <c r="AO55" i="7"/>
  <c r="AN55" i="7"/>
  <c r="AM55" i="7"/>
  <c r="AL55" i="7"/>
  <c r="AK55" i="7"/>
  <c r="AI55" i="7"/>
  <c r="AH55" i="7"/>
  <c r="AF55" i="7"/>
  <c r="AE55" i="7"/>
  <c r="AC55" i="7"/>
  <c r="AB55" i="7"/>
  <c r="AA55" i="7"/>
  <c r="Z55" i="7"/>
  <c r="Y55" i="7"/>
  <c r="X55" i="7"/>
  <c r="W55" i="7"/>
  <c r="V55" i="7"/>
  <c r="U55" i="7"/>
  <c r="S55" i="7"/>
  <c r="R55" i="7"/>
  <c r="P55" i="7"/>
  <c r="O55" i="7"/>
  <c r="M55" i="7"/>
  <c r="L55" i="7"/>
  <c r="K55" i="7"/>
  <c r="J55" i="7"/>
  <c r="I55" i="7"/>
  <c r="H55" i="7"/>
  <c r="G55" i="7"/>
  <c r="F55" i="7"/>
  <c r="E55" i="7"/>
  <c r="C55" i="7"/>
  <c r="B55" i="7"/>
  <c r="AV54" i="7"/>
  <c r="AU54" i="7"/>
  <c r="AS54" i="7"/>
  <c r="AR54" i="7"/>
  <c r="AQ54" i="7"/>
  <c r="AP54" i="7"/>
  <c r="AO54" i="7"/>
  <c r="AN54" i="7"/>
  <c r="AM54" i="7"/>
  <c r="AL54" i="7"/>
  <c r="AK54" i="7"/>
  <c r="AI54" i="7"/>
  <c r="AH54" i="7"/>
  <c r="AF54" i="7"/>
  <c r="AE54" i="7"/>
  <c r="AC54" i="7"/>
  <c r="AB54" i="7"/>
  <c r="AA54" i="7"/>
  <c r="Z54" i="7"/>
  <c r="Y54" i="7"/>
  <c r="X54" i="7"/>
  <c r="W54" i="7"/>
  <c r="V54" i="7"/>
  <c r="U54" i="7"/>
  <c r="S54" i="7"/>
  <c r="R54" i="7"/>
  <c r="P54" i="7"/>
  <c r="O54" i="7"/>
  <c r="M54" i="7"/>
  <c r="L54" i="7"/>
  <c r="K54" i="7"/>
  <c r="J54" i="7"/>
  <c r="I54" i="7"/>
  <c r="H54" i="7"/>
  <c r="G54" i="7"/>
  <c r="F54" i="7"/>
  <c r="E54" i="7"/>
  <c r="C54" i="7"/>
  <c r="B54" i="7"/>
  <c r="AV53" i="7"/>
  <c r="AU53" i="7"/>
  <c r="AS53" i="7"/>
  <c r="AR53" i="7"/>
  <c r="AQ53" i="7"/>
  <c r="AP53" i="7"/>
  <c r="AO53" i="7"/>
  <c r="AN53" i="7"/>
  <c r="AM53" i="7"/>
  <c r="AL53" i="7"/>
  <c r="AK53" i="7"/>
  <c r="AI53" i="7"/>
  <c r="AH53" i="7"/>
  <c r="AF53" i="7"/>
  <c r="AE53" i="7"/>
  <c r="AC53" i="7"/>
  <c r="AB53" i="7"/>
  <c r="AA53" i="7"/>
  <c r="Z53" i="7"/>
  <c r="Y53" i="7"/>
  <c r="X53" i="7"/>
  <c r="W53" i="7"/>
  <c r="V53" i="7"/>
  <c r="U53" i="7"/>
  <c r="S53" i="7"/>
  <c r="R53" i="7"/>
  <c r="P53" i="7"/>
  <c r="O53" i="7"/>
  <c r="M53" i="7"/>
  <c r="L53" i="7"/>
  <c r="K53" i="7"/>
  <c r="J53" i="7"/>
  <c r="I53" i="7"/>
  <c r="H53" i="7"/>
  <c r="G53" i="7"/>
  <c r="F53" i="7"/>
  <c r="E53" i="7"/>
  <c r="C53" i="7"/>
  <c r="B53" i="7"/>
  <c r="AV52" i="7"/>
  <c r="AU52" i="7"/>
  <c r="AS52" i="7"/>
  <c r="AR52" i="7"/>
  <c r="AQ52" i="7"/>
  <c r="AP52" i="7"/>
  <c r="AO52" i="7"/>
  <c r="AN52" i="7"/>
  <c r="AM52" i="7"/>
  <c r="AL52" i="7"/>
  <c r="AK52" i="7"/>
  <c r="AI52" i="7"/>
  <c r="AH52" i="7"/>
  <c r="AF52" i="7"/>
  <c r="AE52" i="7"/>
  <c r="AC52" i="7"/>
  <c r="AB52" i="7"/>
  <c r="AA52" i="7"/>
  <c r="Z52" i="7"/>
  <c r="Y52" i="7"/>
  <c r="X52" i="7"/>
  <c r="W52" i="7"/>
  <c r="V52" i="7"/>
  <c r="U52" i="7"/>
  <c r="S52" i="7"/>
  <c r="R52" i="7"/>
  <c r="P52" i="7"/>
  <c r="O52" i="7"/>
  <c r="M52" i="7"/>
  <c r="L52" i="7"/>
  <c r="K52" i="7"/>
  <c r="J52" i="7"/>
  <c r="I52" i="7"/>
  <c r="H52" i="7"/>
  <c r="G52" i="7"/>
  <c r="F52" i="7"/>
  <c r="E52" i="7"/>
  <c r="C52" i="7"/>
  <c r="B52" i="7"/>
  <c r="AV51" i="7"/>
  <c r="AU51" i="7"/>
  <c r="AS51" i="7"/>
  <c r="AR51" i="7"/>
  <c r="AQ51" i="7"/>
  <c r="AP51" i="7"/>
  <c r="AO51" i="7"/>
  <c r="AN51" i="7"/>
  <c r="AM51" i="7"/>
  <c r="AL51" i="7"/>
  <c r="AK51" i="7"/>
  <c r="AI51" i="7"/>
  <c r="AH51" i="7"/>
  <c r="AF51" i="7"/>
  <c r="AE51" i="7"/>
  <c r="AC51" i="7"/>
  <c r="AB51" i="7"/>
  <c r="AA51" i="7"/>
  <c r="Z51" i="7"/>
  <c r="Y51" i="7"/>
  <c r="X51" i="7"/>
  <c r="W51" i="7"/>
  <c r="V51" i="7"/>
  <c r="U51" i="7"/>
  <c r="S51" i="7"/>
  <c r="R51" i="7"/>
  <c r="P51" i="7"/>
  <c r="O51" i="7"/>
  <c r="M51" i="7"/>
  <c r="L51" i="7"/>
  <c r="K51" i="7"/>
  <c r="J51" i="7"/>
  <c r="I51" i="7"/>
  <c r="H51" i="7"/>
  <c r="G51" i="7"/>
  <c r="F51" i="7"/>
  <c r="E51" i="7"/>
  <c r="C51" i="7"/>
  <c r="B51" i="7"/>
  <c r="AV50" i="7"/>
  <c r="AU50" i="7"/>
  <c r="AS50" i="7"/>
  <c r="AR50" i="7"/>
  <c r="AQ50" i="7"/>
  <c r="AP50" i="7"/>
  <c r="AO50" i="7"/>
  <c r="AN50" i="7"/>
  <c r="AM50" i="7"/>
  <c r="AL50" i="7"/>
  <c r="AK50" i="7"/>
  <c r="AI50" i="7"/>
  <c r="AH50" i="7"/>
  <c r="AF50" i="7"/>
  <c r="AE50" i="7"/>
  <c r="AC50" i="7"/>
  <c r="AB50" i="7"/>
  <c r="AA50" i="7"/>
  <c r="Z50" i="7"/>
  <c r="Y50" i="7"/>
  <c r="X50" i="7"/>
  <c r="W50" i="7"/>
  <c r="V50" i="7"/>
  <c r="U50" i="7"/>
  <c r="S50" i="7"/>
  <c r="R50" i="7"/>
  <c r="P50" i="7"/>
  <c r="O50" i="7"/>
  <c r="M50" i="7"/>
  <c r="L50" i="7"/>
  <c r="K50" i="7"/>
  <c r="J50" i="7"/>
  <c r="I50" i="7"/>
  <c r="H50" i="7"/>
  <c r="G50" i="7"/>
  <c r="F50" i="7"/>
  <c r="E50" i="7"/>
  <c r="C50" i="7"/>
  <c r="B50" i="7"/>
  <c r="AV49" i="7"/>
  <c r="AU49" i="7"/>
  <c r="AS49" i="7"/>
  <c r="AR49" i="7"/>
  <c r="AQ49" i="7"/>
  <c r="AP49" i="7"/>
  <c r="AO49" i="7"/>
  <c r="AN49" i="7"/>
  <c r="AM49" i="7"/>
  <c r="AL49" i="7"/>
  <c r="AK49" i="7"/>
  <c r="AI49" i="7"/>
  <c r="AH49" i="7"/>
  <c r="AF49" i="7"/>
  <c r="AE49" i="7"/>
  <c r="AC49" i="7"/>
  <c r="AB49" i="7"/>
  <c r="AA49" i="7"/>
  <c r="Z49" i="7"/>
  <c r="Y49" i="7"/>
  <c r="X49" i="7"/>
  <c r="W49" i="7"/>
  <c r="V49" i="7"/>
  <c r="U49" i="7"/>
  <c r="S49" i="7"/>
  <c r="R49" i="7"/>
  <c r="P49" i="7"/>
  <c r="O49" i="7"/>
  <c r="M49" i="7"/>
  <c r="L49" i="7"/>
  <c r="K49" i="7"/>
  <c r="J49" i="7"/>
  <c r="I49" i="7"/>
  <c r="H49" i="7"/>
  <c r="G49" i="7"/>
  <c r="F49" i="7"/>
  <c r="E49" i="7"/>
  <c r="C49" i="7"/>
  <c r="B49" i="7"/>
  <c r="AV48" i="7"/>
  <c r="AU48" i="7"/>
  <c r="AS48" i="7"/>
  <c r="AR48" i="7"/>
  <c r="AQ48" i="7"/>
  <c r="AP48" i="7"/>
  <c r="AO48" i="7"/>
  <c r="AN48" i="7"/>
  <c r="AM48" i="7"/>
  <c r="AL48" i="7"/>
  <c r="AK48" i="7"/>
  <c r="AI48" i="7"/>
  <c r="AH48" i="7"/>
  <c r="AF48" i="7"/>
  <c r="AE48" i="7"/>
  <c r="AC48" i="7"/>
  <c r="AB48" i="7"/>
  <c r="AA48" i="7"/>
  <c r="Z48" i="7"/>
  <c r="Y48" i="7"/>
  <c r="X48" i="7"/>
  <c r="W48" i="7"/>
  <c r="V48" i="7"/>
  <c r="U48" i="7"/>
  <c r="S48" i="7"/>
  <c r="R48" i="7"/>
  <c r="P48" i="7"/>
  <c r="O48" i="7"/>
  <c r="M48" i="7"/>
  <c r="L48" i="7"/>
  <c r="K48" i="7"/>
  <c r="J48" i="7"/>
  <c r="I48" i="7"/>
  <c r="H48" i="7"/>
  <c r="G48" i="7"/>
  <c r="F48" i="7"/>
  <c r="E48" i="7"/>
  <c r="C48" i="7"/>
  <c r="B48" i="7"/>
  <c r="AV47" i="7"/>
  <c r="AU47" i="7"/>
  <c r="AS47" i="7"/>
  <c r="AR47" i="7"/>
  <c r="AQ47" i="7"/>
  <c r="AP47" i="7"/>
  <c r="AO47" i="7"/>
  <c r="AN47" i="7"/>
  <c r="AM47" i="7"/>
  <c r="AL47" i="7"/>
  <c r="AK47" i="7"/>
  <c r="AI47" i="7"/>
  <c r="AH47" i="7"/>
  <c r="AF47" i="7"/>
  <c r="AE47" i="7"/>
  <c r="AC47" i="7"/>
  <c r="AB47" i="7"/>
  <c r="AA47" i="7"/>
  <c r="Z47" i="7"/>
  <c r="Y47" i="7"/>
  <c r="X47" i="7"/>
  <c r="W47" i="7"/>
  <c r="V47" i="7"/>
  <c r="U47" i="7"/>
  <c r="S47" i="7"/>
  <c r="R47" i="7"/>
  <c r="P47" i="7"/>
  <c r="O47" i="7"/>
  <c r="M47" i="7"/>
  <c r="L47" i="7"/>
  <c r="K47" i="7"/>
  <c r="J47" i="7"/>
  <c r="I47" i="7"/>
  <c r="H47" i="7"/>
  <c r="G47" i="7"/>
  <c r="F47" i="7"/>
  <c r="E47" i="7"/>
  <c r="C47" i="7"/>
  <c r="B47" i="7"/>
  <c r="AV46" i="7"/>
  <c r="AU46" i="7"/>
  <c r="AS46" i="7"/>
  <c r="AR46" i="7"/>
  <c r="AQ46" i="7"/>
  <c r="AP46" i="7"/>
  <c r="AO46" i="7"/>
  <c r="AN46" i="7"/>
  <c r="AM46" i="7"/>
  <c r="AL46" i="7"/>
  <c r="AK46" i="7"/>
  <c r="AI46" i="7"/>
  <c r="AH46" i="7"/>
  <c r="AF46" i="7"/>
  <c r="AE46" i="7"/>
  <c r="AC46" i="7"/>
  <c r="AB46" i="7"/>
  <c r="AA46" i="7"/>
  <c r="Z46" i="7"/>
  <c r="Y46" i="7"/>
  <c r="X46" i="7"/>
  <c r="W46" i="7"/>
  <c r="V46" i="7"/>
  <c r="U46" i="7"/>
  <c r="S46" i="7"/>
  <c r="R46" i="7"/>
  <c r="P46" i="7"/>
  <c r="O46" i="7"/>
  <c r="M46" i="7"/>
  <c r="L46" i="7"/>
  <c r="K46" i="7"/>
  <c r="J46" i="7"/>
  <c r="I46" i="7"/>
  <c r="H46" i="7"/>
  <c r="G46" i="7"/>
  <c r="F46" i="7"/>
  <c r="E46" i="7"/>
  <c r="C46" i="7"/>
  <c r="B46" i="7"/>
  <c r="AV45" i="7"/>
  <c r="AU45" i="7"/>
  <c r="AS45" i="7"/>
  <c r="AR45" i="7"/>
  <c r="AQ45" i="7"/>
  <c r="AP45" i="7"/>
  <c r="AO45" i="7"/>
  <c r="AN45" i="7"/>
  <c r="AM45" i="7"/>
  <c r="AL45" i="7"/>
  <c r="AK45" i="7"/>
  <c r="AI45" i="7"/>
  <c r="AH45" i="7"/>
  <c r="AF45" i="7"/>
  <c r="AE45" i="7"/>
  <c r="AC45" i="7"/>
  <c r="AB45" i="7"/>
  <c r="AA45" i="7"/>
  <c r="Z45" i="7"/>
  <c r="Y45" i="7"/>
  <c r="X45" i="7"/>
  <c r="W45" i="7"/>
  <c r="V45" i="7"/>
  <c r="U45" i="7"/>
  <c r="S45" i="7"/>
  <c r="R45" i="7"/>
  <c r="P45" i="7"/>
  <c r="O45" i="7"/>
  <c r="M45" i="7"/>
  <c r="L45" i="7"/>
  <c r="K45" i="7"/>
  <c r="J45" i="7"/>
  <c r="I45" i="7"/>
  <c r="H45" i="7"/>
  <c r="G45" i="7"/>
  <c r="F45" i="7"/>
  <c r="E45" i="7"/>
  <c r="C45" i="7"/>
  <c r="B45" i="7"/>
  <c r="AV44" i="7"/>
  <c r="AU44" i="7"/>
  <c r="AS44" i="7"/>
  <c r="AR44" i="7"/>
  <c r="AQ44" i="7"/>
  <c r="AP44" i="7"/>
  <c r="AO44" i="7"/>
  <c r="AN44" i="7"/>
  <c r="AM44" i="7"/>
  <c r="AL44" i="7"/>
  <c r="AK44" i="7"/>
  <c r="AI44" i="7"/>
  <c r="AH44" i="7"/>
  <c r="AF44" i="7"/>
  <c r="AE44" i="7"/>
  <c r="AC44" i="7"/>
  <c r="AB44" i="7"/>
  <c r="AA44" i="7"/>
  <c r="Z44" i="7"/>
  <c r="Y44" i="7"/>
  <c r="X44" i="7"/>
  <c r="W44" i="7"/>
  <c r="V44" i="7"/>
  <c r="U44" i="7"/>
  <c r="S44" i="7"/>
  <c r="R44" i="7"/>
  <c r="P44" i="7"/>
  <c r="O44" i="7"/>
  <c r="M44" i="7"/>
  <c r="L44" i="7"/>
  <c r="K44" i="7"/>
  <c r="J44" i="7"/>
  <c r="I44" i="7"/>
  <c r="H44" i="7"/>
  <c r="G44" i="7"/>
  <c r="F44" i="7"/>
  <c r="E44" i="7"/>
  <c r="C44" i="7"/>
  <c r="B44" i="7"/>
  <c r="AV43" i="7"/>
  <c r="AU43" i="7"/>
  <c r="AS43" i="7"/>
  <c r="AR43" i="7"/>
  <c r="AQ43" i="7"/>
  <c r="AP43" i="7"/>
  <c r="AO43" i="7"/>
  <c r="AN43" i="7"/>
  <c r="AM43" i="7"/>
  <c r="AL43" i="7"/>
  <c r="AK43" i="7"/>
  <c r="AI43" i="7"/>
  <c r="AH43" i="7"/>
  <c r="AF43" i="7"/>
  <c r="AE43" i="7"/>
  <c r="AC43" i="7"/>
  <c r="AB43" i="7"/>
  <c r="AA43" i="7"/>
  <c r="Z43" i="7"/>
  <c r="Y43" i="7"/>
  <c r="X43" i="7"/>
  <c r="W43" i="7"/>
  <c r="V43" i="7"/>
  <c r="U43" i="7"/>
  <c r="S43" i="7"/>
  <c r="R43" i="7"/>
  <c r="P43" i="7"/>
  <c r="O43" i="7"/>
  <c r="M43" i="7"/>
  <c r="L43" i="7"/>
  <c r="K43" i="7"/>
  <c r="J43" i="7"/>
  <c r="I43" i="7"/>
  <c r="H43" i="7"/>
  <c r="G43" i="7"/>
  <c r="F43" i="7"/>
  <c r="E43" i="7"/>
  <c r="C43" i="7"/>
  <c r="B43" i="7"/>
  <c r="AV42" i="7"/>
  <c r="AU42" i="7"/>
  <c r="AS42" i="7"/>
  <c r="AR42" i="7"/>
  <c r="AQ42" i="7"/>
  <c r="AP42" i="7"/>
  <c r="AO42" i="7"/>
  <c r="AN42" i="7"/>
  <c r="AM42" i="7"/>
  <c r="AL42" i="7"/>
  <c r="AK42" i="7"/>
  <c r="AI42" i="7"/>
  <c r="AH42" i="7"/>
  <c r="AF42" i="7"/>
  <c r="AE42" i="7"/>
  <c r="AC42" i="7"/>
  <c r="AB42" i="7"/>
  <c r="AA42" i="7"/>
  <c r="Z42" i="7"/>
  <c r="Y42" i="7"/>
  <c r="X42" i="7"/>
  <c r="W42" i="7"/>
  <c r="V42" i="7"/>
  <c r="U42" i="7"/>
  <c r="S42" i="7"/>
  <c r="R42" i="7"/>
  <c r="P42" i="7"/>
  <c r="O42" i="7"/>
  <c r="M42" i="7"/>
  <c r="L42" i="7"/>
  <c r="K42" i="7"/>
  <c r="J42" i="7"/>
  <c r="I42" i="7"/>
  <c r="H42" i="7"/>
  <c r="G42" i="7"/>
  <c r="F42" i="7"/>
  <c r="E42" i="7"/>
  <c r="C42" i="7"/>
  <c r="B42" i="7"/>
  <c r="AV41" i="7"/>
  <c r="AU41" i="7"/>
  <c r="AS41" i="7"/>
  <c r="AR41" i="7"/>
  <c r="AQ41" i="7"/>
  <c r="AP41" i="7"/>
  <c r="AO41" i="7"/>
  <c r="AN41" i="7"/>
  <c r="AM41" i="7"/>
  <c r="AL41" i="7"/>
  <c r="AK41" i="7"/>
  <c r="AI41" i="7"/>
  <c r="AH41" i="7"/>
  <c r="AF41" i="7"/>
  <c r="AE41" i="7"/>
  <c r="AC41" i="7"/>
  <c r="AB41" i="7"/>
  <c r="AA41" i="7"/>
  <c r="Z41" i="7"/>
  <c r="Y41" i="7"/>
  <c r="X41" i="7"/>
  <c r="W41" i="7"/>
  <c r="V41" i="7"/>
  <c r="U41" i="7"/>
  <c r="S41" i="7"/>
  <c r="R41" i="7"/>
  <c r="P41" i="7"/>
  <c r="O41" i="7"/>
  <c r="M41" i="7"/>
  <c r="L41" i="7"/>
  <c r="K41" i="7"/>
  <c r="J41" i="7"/>
  <c r="I41" i="7"/>
  <c r="H41" i="7"/>
  <c r="G41" i="7"/>
  <c r="F41" i="7"/>
  <c r="E41" i="7"/>
  <c r="C41" i="7"/>
  <c r="B41" i="7"/>
  <c r="AV40" i="7"/>
  <c r="AU40" i="7"/>
  <c r="AS40" i="7"/>
  <c r="AR40" i="7"/>
  <c r="AQ40" i="7"/>
  <c r="AP40" i="7"/>
  <c r="AO40" i="7"/>
  <c r="AN40" i="7"/>
  <c r="AM40" i="7"/>
  <c r="AL40" i="7"/>
  <c r="AK40" i="7"/>
  <c r="AI40" i="7"/>
  <c r="AH40" i="7"/>
  <c r="AF40" i="7"/>
  <c r="AE40" i="7"/>
  <c r="AC40" i="7"/>
  <c r="AB40" i="7"/>
  <c r="AA40" i="7"/>
  <c r="Z40" i="7"/>
  <c r="Y40" i="7"/>
  <c r="X40" i="7"/>
  <c r="W40" i="7"/>
  <c r="V40" i="7"/>
  <c r="U40" i="7"/>
  <c r="S40" i="7"/>
  <c r="R40" i="7"/>
  <c r="P40" i="7"/>
  <c r="O40" i="7"/>
  <c r="M40" i="7"/>
  <c r="L40" i="7"/>
  <c r="K40" i="7"/>
  <c r="J40" i="7"/>
  <c r="I40" i="7"/>
  <c r="H40" i="7"/>
  <c r="G40" i="7"/>
  <c r="F40" i="7"/>
  <c r="E40" i="7"/>
  <c r="C40" i="7"/>
  <c r="B40" i="7"/>
  <c r="AV39" i="7"/>
  <c r="AU39" i="7"/>
  <c r="AS39" i="7"/>
  <c r="AR39" i="7"/>
  <c r="AQ39" i="7"/>
  <c r="AP39" i="7"/>
  <c r="AO39" i="7"/>
  <c r="AN39" i="7"/>
  <c r="AM39" i="7"/>
  <c r="AL39" i="7"/>
  <c r="AK39" i="7"/>
  <c r="AI39" i="7"/>
  <c r="AH39" i="7"/>
  <c r="AF39" i="7"/>
  <c r="AE39" i="7"/>
  <c r="AC39" i="7"/>
  <c r="AB39" i="7"/>
  <c r="AA39" i="7"/>
  <c r="Z39" i="7"/>
  <c r="Y39" i="7"/>
  <c r="X39" i="7"/>
  <c r="W39" i="7"/>
  <c r="V39" i="7"/>
  <c r="U39" i="7"/>
  <c r="S39" i="7"/>
  <c r="R39" i="7"/>
  <c r="P39" i="7"/>
  <c r="O39" i="7"/>
  <c r="M39" i="7"/>
  <c r="L39" i="7"/>
  <c r="K39" i="7"/>
  <c r="J39" i="7"/>
  <c r="I39" i="7"/>
  <c r="H39" i="7"/>
  <c r="G39" i="7"/>
  <c r="F39" i="7"/>
  <c r="E39" i="7"/>
  <c r="C39" i="7"/>
  <c r="B39" i="7"/>
  <c r="AV38" i="7"/>
  <c r="AU38" i="7"/>
  <c r="AS38" i="7"/>
  <c r="AR38" i="7"/>
  <c r="AQ38" i="7"/>
  <c r="AP38" i="7"/>
  <c r="AO38" i="7"/>
  <c r="AN38" i="7"/>
  <c r="AM38" i="7"/>
  <c r="AL38" i="7"/>
  <c r="AK38" i="7"/>
  <c r="AI38" i="7"/>
  <c r="AH38" i="7"/>
  <c r="AF38" i="7"/>
  <c r="AE38" i="7"/>
  <c r="AC38" i="7"/>
  <c r="AB38" i="7"/>
  <c r="AA38" i="7"/>
  <c r="Z38" i="7"/>
  <c r="Y38" i="7"/>
  <c r="X38" i="7"/>
  <c r="W38" i="7"/>
  <c r="V38" i="7"/>
  <c r="U38" i="7"/>
  <c r="S38" i="7"/>
  <c r="R38" i="7"/>
  <c r="P38" i="7"/>
  <c r="O38" i="7"/>
  <c r="M38" i="7"/>
  <c r="L38" i="7"/>
  <c r="K38" i="7"/>
  <c r="J38" i="7"/>
  <c r="I38" i="7"/>
  <c r="H38" i="7"/>
  <c r="G38" i="7"/>
  <c r="F38" i="7"/>
  <c r="E38" i="7"/>
  <c r="C38" i="7"/>
  <c r="B38" i="7"/>
  <c r="AV37" i="7"/>
  <c r="AU37" i="7"/>
  <c r="AS37" i="7"/>
  <c r="AR37" i="7"/>
  <c r="AQ37" i="7"/>
  <c r="AP37" i="7"/>
  <c r="AO37" i="7"/>
  <c r="AN37" i="7"/>
  <c r="AM37" i="7"/>
  <c r="AL37" i="7"/>
  <c r="AK37" i="7"/>
  <c r="AI37" i="7"/>
  <c r="AH37" i="7"/>
  <c r="AF37" i="7"/>
  <c r="AE37" i="7"/>
  <c r="AC37" i="7"/>
  <c r="AB37" i="7"/>
  <c r="AA37" i="7"/>
  <c r="Z37" i="7"/>
  <c r="Y37" i="7"/>
  <c r="X37" i="7"/>
  <c r="W37" i="7"/>
  <c r="V37" i="7"/>
  <c r="U37" i="7"/>
  <c r="S37" i="7"/>
  <c r="R37" i="7"/>
  <c r="P37" i="7"/>
  <c r="O37" i="7"/>
  <c r="M37" i="7"/>
  <c r="L37" i="7"/>
  <c r="K37" i="7"/>
  <c r="J37" i="7"/>
  <c r="I37" i="7"/>
  <c r="H37" i="7"/>
  <c r="G37" i="7"/>
  <c r="F37" i="7"/>
  <c r="E37" i="7"/>
  <c r="C37" i="7"/>
  <c r="B37" i="7"/>
  <c r="AV36" i="7"/>
  <c r="AU36" i="7"/>
  <c r="AS36" i="7"/>
  <c r="AR36" i="7"/>
  <c r="AQ36" i="7"/>
  <c r="AP36" i="7"/>
  <c r="AO36" i="7"/>
  <c r="AN36" i="7"/>
  <c r="AM36" i="7"/>
  <c r="AL36" i="7"/>
  <c r="AK36" i="7"/>
  <c r="AI36" i="7"/>
  <c r="AH36" i="7"/>
  <c r="AF36" i="7"/>
  <c r="AE36" i="7"/>
  <c r="AC36" i="7"/>
  <c r="AB36" i="7"/>
  <c r="AA36" i="7"/>
  <c r="Z36" i="7"/>
  <c r="Y36" i="7"/>
  <c r="X36" i="7"/>
  <c r="W36" i="7"/>
  <c r="V36" i="7"/>
  <c r="U36" i="7"/>
  <c r="S36" i="7"/>
  <c r="R36" i="7"/>
  <c r="P36" i="7"/>
  <c r="O36" i="7"/>
  <c r="M36" i="7"/>
  <c r="L36" i="7"/>
  <c r="K36" i="7"/>
  <c r="J36" i="7"/>
  <c r="I36" i="7"/>
  <c r="H36" i="7"/>
  <c r="G36" i="7"/>
  <c r="F36" i="7"/>
  <c r="E36" i="7"/>
  <c r="C36" i="7"/>
  <c r="B36" i="7"/>
  <c r="AV35" i="7"/>
  <c r="AU35" i="7"/>
  <c r="AS35" i="7"/>
  <c r="AR35" i="7"/>
  <c r="AQ35" i="7"/>
  <c r="AP35" i="7"/>
  <c r="AO35" i="7"/>
  <c r="AN35" i="7"/>
  <c r="AM35" i="7"/>
  <c r="AL35" i="7"/>
  <c r="AK35" i="7"/>
  <c r="AI35" i="7"/>
  <c r="AH35" i="7"/>
  <c r="AF35" i="7"/>
  <c r="AE35" i="7"/>
  <c r="AC35" i="7"/>
  <c r="AB35" i="7"/>
  <c r="AA35" i="7"/>
  <c r="Z35" i="7"/>
  <c r="Y35" i="7"/>
  <c r="X35" i="7"/>
  <c r="W35" i="7"/>
  <c r="V35" i="7"/>
  <c r="U35" i="7"/>
  <c r="S35" i="7"/>
  <c r="R35" i="7"/>
  <c r="P35" i="7"/>
  <c r="O35" i="7"/>
  <c r="M35" i="7"/>
  <c r="L35" i="7"/>
  <c r="K35" i="7"/>
  <c r="J35" i="7"/>
  <c r="I35" i="7"/>
  <c r="H35" i="7"/>
  <c r="G35" i="7"/>
  <c r="F35" i="7"/>
  <c r="E35" i="7"/>
  <c r="C35" i="7"/>
  <c r="B35" i="7"/>
  <c r="AV34" i="7"/>
  <c r="AU34" i="7"/>
  <c r="AS34" i="7"/>
  <c r="AR34" i="7"/>
  <c r="AQ34" i="7"/>
  <c r="AP34" i="7"/>
  <c r="AO34" i="7"/>
  <c r="AN34" i="7"/>
  <c r="AM34" i="7"/>
  <c r="AL34" i="7"/>
  <c r="AK34" i="7"/>
  <c r="AI34" i="7"/>
  <c r="AH34" i="7"/>
  <c r="AF34" i="7"/>
  <c r="AE34" i="7"/>
  <c r="AC34" i="7"/>
  <c r="AB34" i="7"/>
  <c r="AA34" i="7"/>
  <c r="Z34" i="7"/>
  <c r="Y34" i="7"/>
  <c r="X34" i="7"/>
  <c r="W34" i="7"/>
  <c r="V34" i="7"/>
  <c r="U34" i="7"/>
  <c r="S34" i="7"/>
  <c r="R34" i="7"/>
  <c r="P34" i="7"/>
  <c r="O34" i="7"/>
  <c r="M34" i="7"/>
  <c r="L34" i="7"/>
  <c r="K34" i="7"/>
  <c r="J34" i="7"/>
  <c r="I34" i="7"/>
  <c r="H34" i="7"/>
  <c r="G34" i="7"/>
  <c r="F34" i="7"/>
  <c r="E34" i="7"/>
  <c r="C34" i="7"/>
  <c r="B34" i="7"/>
  <c r="AV33" i="7"/>
  <c r="AU33" i="7"/>
  <c r="AS33" i="7"/>
  <c r="AR33" i="7"/>
  <c r="AQ33" i="7"/>
  <c r="AP33" i="7"/>
  <c r="AO33" i="7"/>
  <c r="AN33" i="7"/>
  <c r="AM33" i="7"/>
  <c r="AL33" i="7"/>
  <c r="AK33" i="7"/>
  <c r="AI33" i="7"/>
  <c r="AH33" i="7"/>
  <c r="AF33" i="7"/>
  <c r="AE33" i="7"/>
  <c r="AC33" i="7"/>
  <c r="AB33" i="7"/>
  <c r="AA33" i="7"/>
  <c r="Z33" i="7"/>
  <c r="Y33" i="7"/>
  <c r="X33" i="7"/>
  <c r="W33" i="7"/>
  <c r="V33" i="7"/>
  <c r="U33" i="7"/>
  <c r="S33" i="7"/>
  <c r="R33" i="7"/>
  <c r="P33" i="7"/>
  <c r="O33" i="7"/>
  <c r="M33" i="7"/>
  <c r="L33" i="7"/>
  <c r="K33" i="7"/>
  <c r="J33" i="7"/>
  <c r="I33" i="7"/>
  <c r="H33" i="7"/>
  <c r="G33" i="7"/>
  <c r="F33" i="7"/>
  <c r="E33" i="7"/>
  <c r="C33" i="7"/>
  <c r="B33" i="7"/>
  <c r="AV32" i="7"/>
  <c r="AU32" i="7"/>
  <c r="AS32" i="7"/>
  <c r="AR32" i="7"/>
  <c r="AQ32" i="7"/>
  <c r="AP32" i="7"/>
  <c r="AO32" i="7"/>
  <c r="AN32" i="7"/>
  <c r="AM32" i="7"/>
  <c r="AL32" i="7"/>
  <c r="AK32" i="7"/>
  <c r="AI32" i="7"/>
  <c r="AH32" i="7"/>
  <c r="AF32" i="7"/>
  <c r="AE32" i="7"/>
  <c r="AC32" i="7"/>
  <c r="AB32" i="7"/>
  <c r="AA32" i="7"/>
  <c r="Z32" i="7"/>
  <c r="Y32" i="7"/>
  <c r="X32" i="7"/>
  <c r="W32" i="7"/>
  <c r="V32" i="7"/>
  <c r="U32" i="7"/>
  <c r="S32" i="7"/>
  <c r="R32" i="7"/>
  <c r="P32" i="7"/>
  <c r="O32" i="7"/>
  <c r="M32" i="7"/>
  <c r="L32" i="7"/>
  <c r="K32" i="7"/>
  <c r="J32" i="7"/>
  <c r="I32" i="7"/>
  <c r="H32" i="7"/>
  <c r="G32" i="7"/>
  <c r="F32" i="7"/>
  <c r="E32" i="7"/>
  <c r="C32" i="7"/>
  <c r="B32" i="7"/>
  <c r="AV31" i="7"/>
  <c r="AU31" i="7"/>
  <c r="AS31" i="7"/>
  <c r="AR31" i="7"/>
  <c r="AQ31" i="7"/>
  <c r="AP31" i="7"/>
  <c r="AO31" i="7"/>
  <c r="AN31" i="7"/>
  <c r="AM31" i="7"/>
  <c r="AL31" i="7"/>
  <c r="AK31" i="7"/>
  <c r="AI31" i="7"/>
  <c r="AH31" i="7"/>
  <c r="AF31" i="7"/>
  <c r="AE31" i="7"/>
  <c r="AC31" i="7"/>
  <c r="AB31" i="7"/>
  <c r="AA31" i="7"/>
  <c r="Z31" i="7"/>
  <c r="Y31" i="7"/>
  <c r="X31" i="7"/>
  <c r="W31" i="7"/>
  <c r="V31" i="7"/>
  <c r="U31" i="7"/>
  <c r="S31" i="7"/>
  <c r="R31" i="7"/>
  <c r="P31" i="7"/>
  <c r="O31" i="7"/>
  <c r="M31" i="7"/>
  <c r="L31" i="7"/>
  <c r="K31" i="7"/>
  <c r="J31" i="7"/>
  <c r="I31" i="7"/>
  <c r="H31" i="7"/>
  <c r="G31" i="7"/>
  <c r="F31" i="7"/>
  <c r="E31" i="7"/>
  <c r="C31" i="7"/>
  <c r="B31" i="7"/>
  <c r="AI30" i="7"/>
  <c r="S30" i="7"/>
  <c r="J30" i="7"/>
  <c r="K30" i="7" s="1"/>
  <c r="I30" i="7"/>
  <c r="F30" i="7"/>
  <c r="G30" i="7" s="1"/>
  <c r="H30" i="7" s="1"/>
  <c r="O30" i="7" s="1"/>
  <c r="E30" i="7"/>
  <c r="D30" i="7"/>
  <c r="C30" i="7"/>
  <c r="AL19" i="7"/>
  <c r="AJ30" i="7" s="1"/>
  <c r="V19" i="7"/>
  <c r="T30" i="7" s="1"/>
  <c r="M14" i="7"/>
  <c r="AC14" i="7" s="1"/>
  <c r="AS13" i="7"/>
  <c r="AC13" i="7"/>
  <c r="M13" i="7"/>
  <c r="AS12" i="7"/>
  <c r="AC12" i="7"/>
  <c r="M12" i="7"/>
  <c r="AS11" i="7"/>
  <c r="AC11" i="7"/>
  <c r="AS9" i="7"/>
  <c r="AL9" i="7"/>
  <c r="AC9" i="7"/>
  <c r="V9" i="7"/>
  <c r="M9" i="7"/>
  <c r="AS8" i="7"/>
  <c r="AL8" i="7"/>
  <c r="AC8" i="7"/>
  <c r="V8" i="7"/>
  <c r="M8" i="7"/>
  <c r="AL7" i="7"/>
  <c r="V7" i="7"/>
  <c r="M7" i="7"/>
  <c r="AC7" i="7" s="1"/>
  <c r="AS6" i="7"/>
  <c r="AL6" i="7"/>
  <c r="AC6" i="7"/>
  <c r="V6" i="7"/>
  <c r="M6" i="7"/>
  <c r="AL5" i="7"/>
  <c r="AC5" i="7"/>
  <c r="V5" i="7"/>
  <c r="M5" i="7"/>
  <c r="AS5" i="7" s="1"/>
  <c r="AS4" i="7"/>
  <c r="AL4" i="7"/>
  <c r="AC4" i="7"/>
  <c r="V4" i="7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P70" i="6"/>
  <c r="O70" i="6"/>
  <c r="N70" i="6"/>
  <c r="M70" i="6"/>
  <c r="L70" i="6"/>
  <c r="K70" i="6"/>
  <c r="J70" i="6"/>
  <c r="I70" i="6"/>
  <c r="H70" i="6"/>
  <c r="G70" i="6"/>
  <c r="F70" i="6"/>
  <c r="D70" i="6"/>
  <c r="C70" i="6"/>
  <c r="B70" i="6"/>
  <c r="E70" i="6" s="1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P68" i="6"/>
  <c r="O68" i="6"/>
  <c r="N68" i="6"/>
  <c r="M68" i="6"/>
  <c r="L68" i="6"/>
  <c r="K68" i="6"/>
  <c r="J68" i="6"/>
  <c r="H68" i="6"/>
  <c r="G68" i="6"/>
  <c r="F68" i="6"/>
  <c r="E68" i="6"/>
  <c r="C68" i="6"/>
  <c r="D68" i="6" s="1"/>
  <c r="I68" i="6" s="1"/>
  <c r="B68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P67" i="6"/>
  <c r="O67" i="6"/>
  <c r="N67" i="6"/>
  <c r="M67" i="6"/>
  <c r="L67" i="6"/>
  <c r="K67" i="6"/>
  <c r="J67" i="6"/>
  <c r="H67" i="6"/>
  <c r="G67" i="6"/>
  <c r="F67" i="6"/>
  <c r="D67" i="6"/>
  <c r="I67" i="6" s="1"/>
  <c r="C67" i="6"/>
  <c r="B67" i="6"/>
  <c r="E67" i="6" s="1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P66" i="6"/>
  <c r="O66" i="6"/>
  <c r="N66" i="6"/>
  <c r="M66" i="6"/>
  <c r="L66" i="6"/>
  <c r="K66" i="6"/>
  <c r="J66" i="6"/>
  <c r="H66" i="6"/>
  <c r="G66" i="6"/>
  <c r="F66" i="6"/>
  <c r="C66" i="6"/>
  <c r="D66" i="6" s="1"/>
  <c r="I66" i="6" s="1"/>
  <c r="B66" i="6"/>
  <c r="E66" i="6" s="1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P65" i="6"/>
  <c r="O65" i="6"/>
  <c r="N65" i="6"/>
  <c r="M65" i="6"/>
  <c r="L65" i="6"/>
  <c r="K65" i="6"/>
  <c r="J65" i="6"/>
  <c r="H65" i="6"/>
  <c r="G65" i="6"/>
  <c r="F65" i="6"/>
  <c r="C65" i="6"/>
  <c r="D65" i="6" s="1"/>
  <c r="I65" i="6" s="1"/>
  <c r="B65" i="6"/>
  <c r="E65" i="6" s="1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P64" i="6"/>
  <c r="O64" i="6"/>
  <c r="N64" i="6"/>
  <c r="M64" i="6"/>
  <c r="L64" i="6"/>
  <c r="K64" i="6"/>
  <c r="J64" i="6"/>
  <c r="H64" i="6"/>
  <c r="G64" i="6"/>
  <c r="F64" i="6"/>
  <c r="C64" i="6"/>
  <c r="D64" i="6" s="1"/>
  <c r="I64" i="6" s="1"/>
  <c r="B64" i="6"/>
  <c r="E64" i="6" s="1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P63" i="6"/>
  <c r="O63" i="6"/>
  <c r="N63" i="6"/>
  <c r="M63" i="6"/>
  <c r="L63" i="6"/>
  <c r="K63" i="6"/>
  <c r="J63" i="6"/>
  <c r="H63" i="6"/>
  <c r="G63" i="6"/>
  <c r="F63" i="6"/>
  <c r="C63" i="6"/>
  <c r="D63" i="6" s="1"/>
  <c r="I63" i="6" s="1"/>
  <c r="B63" i="6"/>
  <c r="E63" i="6" s="1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P62" i="6"/>
  <c r="O62" i="6"/>
  <c r="N62" i="6"/>
  <c r="M62" i="6"/>
  <c r="L62" i="6"/>
  <c r="K62" i="6"/>
  <c r="J62" i="6"/>
  <c r="H62" i="6"/>
  <c r="G62" i="6"/>
  <c r="F62" i="6"/>
  <c r="C62" i="6"/>
  <c r="D62" i="6" s="1"/>
  <c r="I62" i="6" s="1"/>
  <c r="B62" i="6"/>
  <c r="E62" i="6" s="1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P61" i="6"/>
  <c r="O61" i="6"/>
  <c r="N61" i="6"/>
  <c r="M61" i="6"/>
  <c r="L61" i="6"/>
  <c r="K61" i="6"/>
  <c r="J61" i="6"/>
  <c r="H61" i="6"/>
  <c r="G61" i="6"/>
  <c r="F61" i="6"/>
  <c r="E61" i="6"/>
  <c r="C61" i="6"/>
  <c r="D61" i="6" s="1"/>
  <c r="I61" i="6" s="1"/>
  <c r="B61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P60" i="6"/>
  <c r="O60" i="6"/>
  <c r="N60" i="6"/>
  <c r="M60" i="6"/>
  <c r="L60" i="6"/>
  <c r="K60" i="6"/>
  <c r="J60" i="6"/>
  <c r="H60" i="6"/>
  <c r="G60" i="6"/>
  <c r="F60" i="6"/>
  <c r="E60" i="6"/>
  <c r="D60" i="6"/>
  <c r="I60" i="6" s="1"/>
  <c r="C60" i="6"/>
  <c r="B60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P59" i="6"/>
  <c r="O59" i="6"/>
  <c r="N59" i="6"/>
  <c r="M59" i="6"/>
  <c r="L59" i="6"/>
  <c r="K59" i="6"/>
  <c r="J59" i="6"/>
  <c r="H59" i="6"/>
  <c r="G59" i="6"/>
  <c r="F59" i="6"/>
  <c r="E59" i="6"/>
  <c r="C59" i="6"/>
  <c r="D59" i="6" s="1"/>
  <c r="I59" i="6" s="1"/>
  <c r="B59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P58" i="6"/>
  <c r="O58" i="6"/>
  <c r="N58" i="6"/>
  <c r="M58" i="6"/>
  <c r="L58" i="6"/>
  <c r="K58" i="6"/>
  <c r="J58" i="6"/>
  <c r="H58" i="6"/>
  <c r="G58" i="6"/>
  <c r="F58" i="6"/>
  <c r="E58" i="6"/>
  <c r="D58" i="6"/>
  <c r="I58" i="6" s="1"/>
  <c r="C58" i="6"/>
  <c r="B58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P55" i="6"/>
  <c r="O55" i="6"/>
  <c r="N55" i="6"/>
  <c r="M55" i="6"/>
  <c r="L55" i="6"/>
  <c r="K55" i="6"/>
  <c r="J55" i="6"/>
  <c r="H55" i="6"/>
  <c r="G55" i="6"/>
  <c r="F55" i="6"/>
  <c r="C55" i="6"/>
  <c r="D55" i="6" s="1"/>
  <c r="I55" i="6" s="1"/>
  <c r="B55" i="6"/>
  <c r="E55" i="6" s="1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P54" i="6"/>
  <c r="O54" i="6"/>
  <c r="N54" i="6"/>
  <c r="M54" i="6"/>
  <c r="L54" i="6"/>
  <c r="K54" i="6"/>
  <c r="J54" i="6"/>
  <c r="H54" i="6"/>
  <c r="G54" i="6"/>
  <c r="F54" i="6"/>
  <c r="C54" i="6"/>
  <c r="D54" i="6" s="1"/>
  <c r="I54" i="6" s="1"/>
  <c r="B54" i="6"/>
  <c r="E54" i="6" s="1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P53" i="6"/>
  <c r="O53" i="6"/>
  <c r="N53" i="6"/>
  <c r="M53" i="6"/>
  <c r="L53" i="6"/>
  <c r="K53" i="6"/>
  <c r="J53" i="6"/>
  <c r="H53" i="6"/>
  <c r="G53" i="6"/>
  <c r="F53" i="6"/>
  <c r="C53" i="6"/>
  <c r="D53" i="6" s="1"/>
  <c r="I53" i="6" s="1"/>
  <c r="B53" i="6"/>
  <c r="E53" i="6" s="1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P52" i="6"/>
  <c r="O52" i="6"/>
  <c r="N52" i="6"/>
  <c r="M52" i="6"/>
  <c r="L52" i="6"/>
  <c r="K52" i="6"/>
  <c r="J52" i="6"/>
  <c r="H52" i="6"/>
  <c r="G52" i="6"/>
  <c r="F52" i="6"/>
  <c r="E52" i="6"/>
  <c r="D52" i="6"/>
  <c r="I52" i="6" s="1"/>
  <c r="C52" i="6"/>
  <c r="B52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P51" i="6"/>
  <c r="O51" i="6"/>
  <c r="N51" i="6"/>
  <c r="M51" i="6"/>
  <c r="L51" i="6"/>
  <c r="K51" i="6"/>
  <c r="J51" i="6"/>
  <c r="H51" i="6"/>
  <c r="G51" i="6"/>
  <c r="F51" i="6"/>
  <c r="E51" i="6"/>
  <c r="D51" i="6"/>
  <c r="I51" i="6" s="1"/>
  <c r="C51" i="6"/>
  <c r="B51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P50" i="6"/>
  <c r="O50" i="6"/>
  <c r="N50" i="6"/>
  <c r="M50" i="6"/>
  <c r="L50" i="6"/>
  <c r="K50" i="6"/>
  <c r="J50" i="6"/>
  <c r="H50" i="6"/>
  <c r="G50" i="6"/>
  <c r="F50" i="6"/>
  <c r="E50" i="6"/>
  <c r="C50" i="6"/>
  <c r="D50" i="6" s="1"/>
  <c r="I50" i="6" s="1"/>
  <c r="B50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P49" i="6"/>
  <c r="O49" i="6"/>
  <c r="N49" i="6"/>
  <c r="M49" i="6"/>
  <c r="L49" i="6"/>
  <c r="K49" i="6"/>
  <c r="J49" i="6"/>
  <c r="H49" i="6"/>
  <c r="G49" i="6"/>
  <c r="F49" i="6"/>
  <c r="C49" i="6"/>
  <c r="D49" i="6" s="1"/>
  <c r="I49" i="6" s="1"/>
  <c r="B49" i="6"/>
  <c r="E49" i="6" s="1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P48" i="6"/>
  <c r="O48" i="6"/>
  <c r="N48" i="6"/>
  <c r="M48" i="6"/>
  <c r="L48" i="6"/>
  <c r="K48" i="6"/>
  <c r="J48" i="6"/>
  <c r="I48" i="6"/>
  <c r="H48" i="6"/>
  <c r="G48" i="6"/>
  <c r="F48" i="6"/>
  <c r="D48" i="6"/>
  <c r="C48" i="6"/>
  <c r="B48" i="6"/>
  <c r="E48" i="6" s="1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P46" i="6"/>
  <c r="O46" i="6"/>
  <c r="N46" i="6"/>
  <c r="M46" i="6"/>
  <c r="L46" i="6"/>
  <c r="K46" i="6"/>
  <c r="J46" i="6"/>
  <c r="H46" i="6"/>
  <c r="G46" i="6"/>
  <c r="F46" i="6"/>
  <c r="E46" i="6"/>
  <c r="C46" i="6"/>
  <c r="D46" i="6" s="1"/>
  <c r="I46" i="6" s="1"/>
  <c r="B46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P45" i="6"/>
  <c r="O45" i="6"/>
  <c r="N45" i="6"/>
  <c r="M45" i="6"/>
  <c r="L45" i="6"/>
  <c r="K45" i="6"/>
  <c r="J45" i="6"/>
  <c r="H45" i="6"/>
  <c r="G45" i="6"/>
  <c r="F45" i="6"/>
  <c r="D45" i="6"/>
  <c r="I45" i="6" s="1"/>
  <c r="C45" i="6"/>
  <c r="B45" i="6"/>
  <c r="E45" i="6" s="1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P44" i="6"/>
  <c r="O44" i="6"/>
  <c r="N44" i="6"/>
  <c r="M44" i="6"/>
  <c r="L44" i="6"/>
  <c r="K44" i="6"/>
  <c r="J44" i="6"/>
  <c r="H44" i="6"/>
  <c r="G44" i="6"/>
  <c r="F44" i="6"/>
  <c r="C44" i="6"/>
  <c r="D44" i="6" s="1"/>
  <c r="I44" i="6" s="1"/>
  <c r="B44" i="6"/>
  <c r="E44" i="6" s="1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P43" i="6"/>
  <c r="O43" i="6"/>
  <c r="N43" i="6"/>
  <c r="M43" i="6"/>
  <c r="L43" i="6"/>
  <c r="K43" i="6"/>
  <c r="J43" i="6"/>
  <c r="H43" i="6"/>
  <c r="G43" i="6"/>
  <c r="F43" i="6"/>
  <c r="C43" i="6"/>
  <c r="D43" i="6" s="1"/>
  <c r="I43" i="6" s="1"/>
  <c r="B43" i="6"/>
  <c r="E43" i="6" s="1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P42" i="6"/>
  <c r="O42" i="6"/>
  <c r="N42" i="6"/>
  <c r="M42" i="6"/>
  <c r="L42" i="6"/>
  <c r="K42" i="6"/>
  <c r="J42" i="6"/>
  <c r="H42" i="6"/>
  <c r="G42" i="6"/>
  <c r="F42" i="6"/>
  <c r="C42" i="6"/>
  <c r="D42" i="6" s="1"/>
  <c r="I42" i="6" s="1"/>
  <c r="B42" i="6"/>
  <c r="E42" i="6" s="1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P41" i="6"/>
  <c r="O41" i="6"/>
  <c r="N41" i="6"/>
  <c r="M41" i="6"/>
  <c r="L41" i="6"/>
  <c r="K41" i="6"/>
  <c r="J41" i="6"/>
  <c r="H41" i="6"/>
  <c r="G41" i="6"/>
  <c r="F41" i="6"/>
  <c r="C41" i="6"/>
  <c r="D41" i="6" s="1"/>
  <c r="I41" i="6" s="1"/>
  <c r="B41" i="6"/>
  <c r="E41" i="6" s="1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P40" i="6"/>
  <c r="O40" i="6"/>
  <c r="N40" i="6"/>
  <c r="M40" i="6"/>
  <c r="L40" i="6"/>
  <c r="K40" i="6"/>
  <c r="J40" i="6"/>
  <c r="H40" i="6"/>
  <c r="G40" i="6"/>
  <c r="F40" i="6"/>
  <c r="C40" i="6"/>
  <c r="D40" i="6" s="1"/>
  <c r="I40" i="6" s="1"/>
  <c r="B40" i="6"/>
  <c r="E40" i="6" s="1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P39" i="6"/>
  <c r="O39" i="6"/>
  <c r="N39" i="6"/>
  <c r="M39" i="6"/>
  <c r="L39" i="6"/>
  <c r="K39" i="6"/>
  <c r="J39" i="6"/>
  <c r="H39" i="6"/>
  <c r="G39" i="6"/>
  <c r="F39" i="6"/>
  <c r="E39" i="6"/>
  <c r="C39" i="6"/>
  <c r="D39" i="6" s="1"/>
  <c r="I39" i="6" s="1"/>
  <c r="B39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P38" i="6"/>
  <c r="O38" i="6"/>
  <c r="N38" i="6"/>
  <c r="M38" i="6"/>
  <c r="L38" i="6"/>
  <c r="K38" i="6"/>
  <c r="J38" i="6"/>
  <c r="H38" i="6"/>
  <c r="G38" i="6"/>
  <c r="F38" i="6"/>
  <c r="E38" i="6"/>
  <c r="D38" i="6"/>
  <c r="I38" i="6" s="1"/>
  <c r="C38" i="6"/>
  <c r="B38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P37" i="6"/>
  <c r="O37" i="6"/>
  <c r="N37" i="6"/>
  <c r="M37" i="6"/>
  <c r="L37" i="6"/>
  <c r="K37" i="6"/>
  <c r="J37" i="6"/>
  <c r="H37" i="6"/>
  <c r="G37" i="6"/>
  <c r="F37" i="6"/>
  <c r="E37" i="6"/>
  <c r="C37" i="6"/>
  <c r="D37" i="6" s="1"/>
  <c r="I37" i="6" s="1"/>
  <c r="B37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P36" i="6"/>
  <c r="O36" i="6"/>
  <c r="N36" i="6"/>
  <c r="M36" i="6"/>
  <c r="L36" i="6"/>
  <c r="K36" i="6"/>
  <c r="J36" i="6"/>
  <c r="H36" i="6"/>
  <c r="G36" i="6"/>
  <c r="F36" i="6"/>
  <c r="E36" i="6"/>
  <c r="D36" i="6"/>
  <c r="I36" i="6" s="1"/>
  <c r="C36" i="6"/>
  <c r="B36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P33" i="6"/>
  <c r="O33" i="6"/>
  <c r="N33" i="6"/>
  <c r="M33" i="6"/>
  <c r="L33" i="6"/>
  <c r="K33" i="6"/>
  <c r="J33" i="6"/>
  <c r="H33" i="6"/>
  <c r="G33" i="6"/>
  <c r="F33" i="6"/>
  <c r="C33" i="6"/>
  <c r="D33" i="6" s="1"/>
  <c r="I33" i="6" s="1"/>
  <c r="B33" i="6"/>
  <c r="E33" i="6" s="1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P32" i="6"/>
  <c r="O32" i="6"/>
  <c r="N32" i="6"/>
  <c r="M32" i="6"/>
  <c r="L32" i="6"/>
  <c r="K32" i="6"/>
  <c r="J32" i="6"/>
  <c r="H32" i="6"/>
  <c r="G32" i="6"/>
  <c r="F32" i="6"/>
  <c r="C32" i="6"/>
  <c r="D32" i="6" s="1"/>
  <c r="I32" i="6" s="1"/>
  <c r="B32" i="6"/>
  <c r="E32" i="6" s="1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P31" i="6"/>
  <c r="O31" i="6"/>
  <c r="N31" i="6"/>
  <c r="M31" i="6"/>
  <c r="L31" i="6"/>
  <c r="K31" i="6"/>
  <c r="J31" i="6"/>
  <c r="H31" i="6"/>
  <c r="G31" i="6"/>
  <c r="F31" i="6"/>
  <c r="C31" i="6"/>
  <c r="D31" i="6" s="1"/>
  <c r="I31" i="6" s="1"/>
  <c r="B31" i="6"/>
  <c r="E31" i="6" s="1"/>
  <c r="AU30" i="6"/>
  <c r="AG30" i="6"/>
  <c r="AV30" i="6" s="1"/>
  <c r="AF30" i="6"/>
  <c r="AE30" i="6"/>
  <c r="AD30" i="6"/>
  <c r="W30" i="6"/>
  <c r="V30" i="6"/>
  <c r="U30" i="6"/>
  <c r="T30" i="6"/>
  <c r="Q30" i="6"/>
  <c r="S30" i="6" s="1"/>
  <c r="O30" i="6"/>
  <c r="C30" i="6"/>
  <c r="D30" i="6" s="1"/>
  <c r="I30" i="6" s="1"/>
  <c r="A30" i="6"/>
  <c r="P30" i="6" s="1"/>
  <c r="AL19" i="6"/>
  <c r="V19" i="6"/>
  <c r="M14" i="6"/>
  <c r="AC14" i="6" s="1"/>
  <c r="AS13" i="6"/>
  <c r="AC13" i="6"/>
  <c r="M13" i="6"/>
  <c r="AC12" i="6"/>
  <c r="M12" i="6"/>
  <c r="AS12" i="6" s="1"/>
  <c r="AS11" i="6"/>
  <c r="AC11" i="6"/>
  <c r="AL9" i="6"/>
  <c r="V9" i="6"/>
  <c r="M9" i="6"/>
  <c r="AC9" i="6" s="1"/>
  <c r="AS8" i="6"/>
  <c r="AL8" i="6"/>
  <c r="V8" i="6"/>
  <c r="M8" i="6"/>
  <c r="AC8" i="6" s="1"/>
  <c r="AL7" i="6"/>
  <c r="V7" i="6"/>
  <c r="M7" i="6"/>
  <c r="AS7" i="6" s="1"/>
  <c r="AS6" i="6"/>
  <c r="AL6" i="6"/>
  <c r="V6" i="6"/>
  <c r="M6" i="6"/>
  <c r="AC6" i="6" s="1"/>
  <c r="AL5" i="6"/>
  <c r="V5" i="6"/>
  <c r="M5" i="6"/>
  <c r="AS5" i="6" s="1"/>
  <c r="AS4" i="6"/>
  <c r="AL4" i="6"/>
  <c r="AC4" i="6"/>
  <c r="V4" i="6"/>
  <c r="G39" i="5"/>
  <c r="E39" i="5"/>
  <c r="C39" i="5"/>
  <c r="B39" i="5"/>
  <c r="D39" i="5" s="1"/>
  <c r="F39" i="5" s="1"/>
  <c r="G38" i="5"/>
  <c r="E38" i="5"/>
  <c r="C38" i="5"/>
  <c r="B38" i="5"/>
  <c r="D38" i="5" s="1"/>
  <c r="F38" i="5" s="1"/>
  <c r="C37" i="5"/>
  <c r="B37" i="5"/>
  <c r="G37" i="5" s="1"/>
  <c r="E36" i="5"/>
  <c r="F36" i="5" s="1"/>
  <c r="D36" i="5"/>
  <c r="C36" i="5"/>
  <c r="B36" i="5"/>
  <c r="G36" i="5" s="1"/>
  <c r="C35" i="5"/>
  <c r="B35" i="5"/>
  <c r="G35" i="5" s="1"/>
  <c r="G34" i="5"/>
  <c r="D34" i="5"/>
  <c r="C34" i="5"/>
  <c r="B34" i="5"/>
  <c r="E34" i="5" s="1"/>
  <c r="F34" i="5" s="1"/>
  <c r="C33" i="5"/>
  <c r="B33" i="5"/>
  <c r="D33" i="5" s="1"/>
  <c r="G32" i="5"/>
  <c r="F32" i="5"/>
  <c r="E32" i="5"/>
  <c r="D32" i="5"/>
  <c r="C32" i="5"/>
  <c r="B32" i="5"/>
  <c r="E31" i="5"/>
  <c r="F31" i="5" s="1"/>
  <c r="D31" i="5"/>
  <c r="C31" i="5"/>
  <c r="B31" i="5"/>
  <c r="G31" i="5" s="1"/>
  <c r="E30" i="5"/>
  <c r="C30" i="5"/>
  <c r="B30" i="5"/>
  <c r="G30" i="5" s="1"/>
  <c r="C29" i="5"/>
  <c r="B29" i="5"/>
  <c r="G29" i="5" s="1"/>
  <c r="G28" i="5"/>
  <c r="E28" i="5"/>
  <c r="C28" i="5"/>
  <c r="B28" i="5"/>
  <c r="D28" i="5" s="1"/>
  <c r="F28" i="5" s="1"/>
  <c r="G27" i="5"/>
  <c r="E27" i="5"/>
  <c r="C27" i="5"/>
  <c r="B27" i="5"/>
  <c r="D27" i="5" s="1"/>
  <c r="F27" i="5" s="1"/>
  <c r="C26" i="5"/>
  <c r="B26" i="5"/>
  <c r="G26" i="5" s="1"/>
  <c r="E25" i="5"/>
  <c r="F25" i="5" s="1"/>
  <c r="D25" i="5"/>
  <c r="C25" i="5"/>
  <c r="B25" i="5"/>
  <c r="G25" i="5" s="1"/>
  <c r="C24" i="5"/>
  <c r="B24" i="5"/>
  <c r="G24" i="5" s="1"/>
  <c r="G23" i="5"/>
  <c r="D23" i="5"/>
  <c r="C23" i="5"/>
  <c r="B23" i="5"/>
  <c r="E23" i="5" s="1"/>
  <c r="F23" i="5" s="1"/>
  <c r="C22" i="5"/>
  <c r="B22" i="5"/>
  <c r="G22" i="5" s="1"/>
  <c r="G21" i="5"/>
  <c r="F21" i="5"/>
  <c r="E21" i="5"/>
  <c r="D21" i="5"/>
  <c r="C21" i="5"/>
  <c r="B21" i="5"/>
  <c r="E20" i="5"/>
  <c r="F20" i="5" s="1"/>
  <c r="D20" i="5"/>
  <c r="C20" i="5"/>
  <c r="B20" i="5"/>
  <c r="G20" i="5" s="1"/>
  <c r="E19" i="5"/>
  <c r="C19" i="5"/>
  <c r="B19" i="5"/>
  <c r="G19" i="5" s="1"/>
  <c r="C39" i="4"/>
  <c r="F39" i="4" s="1"/>
  <c r="B39" i="4"/>
  <c r="D39" i="4" s="1"/>
  <c r="E39" i="4" s="1"/>
  <c r="F38" i="4"/>
  <c r="D38" i="4"/>
  <c r="E38" i="4" s="1"/>
  <c r="C38" i="4"/>
  <c r="B38" i="4"/>
  <c r="C37" i="4"/>
  <c r="F37" i="4" s="1"/>
  <c r="B37" i="4"/>
  <c r="D37" i="4" s="1"/>
  <c r="E37" i="4" s="1"/>
  <c r="D36" i="4"/>
  <c r="E36" i="4" s="1"/>
  <c r="C36" i="4"/>
  <c r="F36" i="4" s="1"/>
  <c r="B36" i="4"/>
  <c r="C35" i="4"/>
  <c r="F35" i="4" s="1"/>
  <c r="B35" i="4"/>
  <c r="D35" i="4" s="1"/>
  <c r="E35" i="4" s="1"/>
  <c r="F34" i="4"/>
  <c r="D34" i="4"/>
  <c r="E34" i="4" s="1"/>
  <c r="C34" i="4"/>
  <c r="B34" i="4"/>
  <c r="F33" i="4"/>
  <c r="C33" i="4"/>
  <c r="B33" i="4"/>
  <c r="D33" i="4" s="1"/>
  <c r="E33" i="4" s="1"/>
  <c r="F32" i="4"/>
  <c r="C32" i="4"/>
  <c r="B32" i="4"/>
  <c r="D32" i="4" s="1"/>
  <c r="E32" i="4" s="1"/>
  <c r="F31" i="4"/>
  <c r="C31" i="4"/>
  <c r="B31" i="4"/>
  <c r="D31" i="4" s="1"/>
  <c r="E31" i="4" s="1"/>
  <c r="C30" i="4"/>
  <c r="F30" i="4" s="1"/>
  <c r="B30" i="4"/>
  <c r="D30" i="4" s="1"/>
  <c r="E30" i="4" s="1"/>
  <c r="F29" i="4"/>
  <c r="E29" i="4"/>
  <c r="D29" i="4"/>
  <c r="C29" i="4"/>
  <c r="B29" i="4"/>
  <c r="D28" i="4"/>
  <c r="E28" i="4" s="1"/>
  <c r="C28" i="4"/>
  <c r="F28" i="4" s="1"/>
  <c r="B28" i="4"/>
  <c r="F27" i="4"/>
  <c r="D27" i="4"/>
  <c r="E27" i="4" s="1"/>
  <c r="C27" i="4"/>
  <c r="B27" i="4"/>
  <c r="C26" i="4"/>
  <c r="F26" i="4" s="1"/>
  <c r="B26" i="4"/>
  <c r="D26" i="4" s="1"/>
  <c r="E26" i="4" s="1"/>
  <c r="F25" i="4"/>
  <c r="C25" i="4"/>
  <c r="B25" i="4"/>
  <c r="D25" i="4" s="1"/>
  <c r="E25" i="4" s="1"/>
  <c r="C24" i="4"/>
  <c r="F24" i="4" s="1"/>
  <c r="B24" i="4"/>
  <c r="D24" i="4" s="1"/>
  <c r="E24" i="4" s="1"/>
  <c r="F23" i="4"/>
  <c r="C23" i="4"/>
  <c r="B23" i="4"/>
  <c r="D23" i="4" s="1"/>
  <c r="E23" i="4" s="1"/>
  <c r="C22" i="4"/>
  <c r="F22" i="4" s="1"/>
  <c r="B22" i="4"/>
  <c r="D22" i="4" s="1"/>
  <c r="E22" i="4" s="1"/>
  <c r="D21" i="4"/>
  <c r="E21" i="4" s="1"/>
  <c r="C21" i="4"/>
  <c r="F21" i="4" s="1"/>
  <c r="B21" i="4"/>
  <c r="F20" i="4"/>
  <c r="C20" i="4"/>
  <c r="B20" i="4"/>
  <c r="D20" i="4" s="1"/>
  <c r="E20" i="4" s="1"/>
  <c r="F19" i="4"/>
  <c r="E19" i="4"/>
  <c r="D19" i="4"/>
  <c r="C19" i="4"/>
  <c r="B19" i="4"/>
  <c r="F39" i="3"/>
  <c r="G39" i="3" s="1"/>
  <c r="D39" i="3"/>
  <c r="E39" i="3" s="1"/>
  <c r="J39" i="3" s="1"/>
  <c r="C39" i="3"/>
  <c r="H39" i="3" s="1"/>
  <c r="H38" i="3"/>
  <c r="F38" i="3"/>
  <c r="D38" i="3"/>
  <c r="E38" i="3" s="1"/>
  <c r="C38" i="3"/>
  <c r="F37" i="3"/>
  <c r="J37" i="3" s="1"/>
  <c r="E37" i="3"/>
  <c r="D37" i="3"/>
  <c r="C37" i="3"/>
  <c r="H37" i="3" s="1"/>
  <c r="H36" i="3"/>
  <c r="G36" i="3"/>
  <c r="F36" i="3"/>
  <c r="E36" i="3"/>
  <c r="J36" i="3" s="1"/>
  <c r="D36" i="3"/>
  <c r="C36" i="3"/>
  <c r="F35" i="3"/>
  <c r="J35" i="3" s="1"/>
  <c r="E35" i="3"/>
  <c r="D35" i="3"/>
  <c r="C35" i="3"/>
  <c r="H35" i="3" s="1"/>
  <c r="F34" i="3"/>
  <c r="G34" i="3" s="1"/>
  <c r="D34" i="3"/>
  <c r="E34" i="3" s="1"/>
  <c r="J34" i="3" s="1"/>
  <c r="C34" i="3"/>
  <c r="H34" i="3" s="1"/>
  <c r="F33" i="3"/>
  <c r="D33" i="3"/>
  <c r="E33" i="3" s="1"/>
  <c r="C33" i="3"/>
  <c r="H33" i="3" s="1"/>
  <c r="F32" i="3"/>
  <c r="J32" i="3" s="1"/>
  <c r="E32" i="3"/>
  <c r="D32" i="3"/>
  <c r="C32" i="3"/>
  <c r="H32" i="3" s="1"/>
  <c r="F31" i="3"/>
  <c r="D31" i="3"/>
  <c r="E31" i="3" s="1"/>
  <c r="J31" i="3" s="1"/>
  <c r="C31" i="3"/>
  <c r="H31" i="3" s="1"/>
  <c r="J30" i="3"/>
  <c r="F30" i="3"/>
  <c r="G30" i="3" s="1"/>
  <c r="E30" i="3"/>
  <c r="D30" i="3"/>
  <c r="C30" i="3"/>
  <c r="H30" i="3" s="1"/>
  <c r="F29" i="3"/>
  <c r="G29" i="3" s="1"/>
  <c r="D29" i="3"/>
  <c r="E29" i="3" s="1"/>
  <c r="C29" i="3"/>
  <c r="H29" i="3" s="1"/>
  <c r="H28" i="3"/>
  <c r="G28" i="3"/>
  <c r="F28" i="3"/>
  <c r="D28" i="3"/>
  <c r="E28" i="3" s="1"/>
  <c r="J28" i="3" s="1"/>
  <c r="C28" i="3"/>
  <c r="H27" i="3"/>
  <c r="F27" i="3"/>
  <c r="G27" i="3" s="1"/>
  <c r="D27" i="3"/>
  <c r="E27" i="3" s="1"/>
  <c r="J27" i="3" s="1"/>
  <c r="C27" i="3"/>
  <c r="F26" i="3"/>
  <c r="D26" i="3"/>
  <c r="E26" i="3" s="1"/>
  <c r="C26" i="3"/>
  <c r="H26" i="3" s="1"/>
  <c r="H25" i="3"/>
  <c r="G25" i="3"/>
  <c r="F25" i="3"/>
  <c r="D25" i="3"/>
  <c r="E25" i="3" s="1"/>
  <c r="J25" i="3" s="1"/>
  <c r="C25" i="3"/>
  <c r="H24" i="3"/>
  <c r="G24" i="3"/>
  <c r="F24" i="3"/>
  <c r="D24" i="3"/>
  <c r="E24" i="3" s="1"/>
  <c r="J24" i="3" s="1"/>
  <c r="C24" i="3"/>
  <c r="F23" i="3"/>
  <c r="D23" i="3"/>
  <c r="E23" i="3" s="1"/>
  <c r="C23" i="3"/>
  <c r="H23" i="3" s="1"/>
  <c r="J22" i="3"/>
  <c r="H22" i="3"/>
  <c r="F22" i="3"/>
  <c r="G22" i="3" s="1"/>
  <c r="E22" i="3"/>
  <c r="D22" i="3"/>
  <c r="C22" i="3"/>
  <c r="H21" i="3"/>
  <c r="G21" i="3"/>
  <c r="F21" i="3"/>
  <c r="D21" i="3"/>
  <c r="E21" i="3" s="1"/>
  <c r="C21" i="3"/>
  <c r="F20" i="3"/>
  <c r="D20" i="3"/>
  <c r="E20" i="3" s="1"/>
  <c r="J20" i="3" s="1"/>
  <c r="C20" i="3"/>
  <c r="H20" i="3" s="1"/>
  <c r="H19" i="3"/>
  <c r="G19" i="3"/>
  <c r="F19" i="3"/>
  <c r="E19" i="3"/>
  <c r="J19" i="3" s="1"/>
  <c r="D19" i="3"/>
  <c r="C19" i="3"/>
  <c r="E11" i="3"/>
  <c r="D33" i="2"/>
  <c r="D32" i="2"/>
  <c r="D31" i="2"/>
  <c r="D30" i="2"/>
  <c r="D29" i="2"/>
  <c r="D28" i="2"/>
  <c r="D27" i="2"/>
  <c r="D26" i="2"/>
  <c r="D25" i="2"/>
  <c r="D24" i="2"/>
  <c r="D23" i="2"/>
  <c r="J26" i="3" l="1"/>
  <c r="J33" i="3"/>
  <c r="J38" i="3"/>
  <c r="J21" i="3"/>
  <c r="J23" i="3"/>
  <c r="U30" i="7"/>
  <c r="V30" i="7" s="1"/>
  <c r="W30" i="7" s="1"/>
  <c r="X30" i="7" s="1"/>
  <c r="AE30" i="7" s="1"/>
  <c r="Y30" i="7"/>
  <c r="Z30" i="7" s="1"/>
  <c r="AA30" i="7" s="1"/>
  <c r="AO30" i="7"/>
  <c r="AP30" i="7" s="1"/>
  <c r="AQ30" i="7" s="1"/>
  <c r="AK30" i="7"/>
  <c r="AL30" i="7" s="1"/>
  <c r="AM30" i="7" s="1"/>
  <c r="AN30" i="7" s="1"/>
  <c r="AU30" i="7" s="1"/>
  <c r="D24" i="5"/>
  <c r="E24" i="5"/>
  <c r="F24" i="5" s="1"/>
  <c r="E35" i="5"/>
  <c r="AS14" i="6"/>
  <c r="Y30" i="6"/>
  <c r="G37" i="3"/>
  <c r="D35" i="5"/>
  <c r="AC7" i="6"/>
  <c r="G31" i="3"/>
  <c r="AC30" i="6"/>
  <c r="B30" i="6"/>
  <c r="E30" i="6" s="1"/>
  <c r="G35" i="3"/>
  <c r="G32" i="3"/>
  <c r="D29" i="5"/>
  <c r="E33" i="5"/>
  <c r="F33" i="5" s="1"/>
  <c r="AL30" i="6"/>
  <c r="AS7" i="7"/>
  <c r="D22" i="5"/>
  <c r="G23" i="3"/>
  <c r="J29" i="3"/>
  <c r="D26" i="5"/>
  <c r="D37" i="5"/>
  <c r="AC5" i="6"/>
  <c r="AS9" i="6"/>
  <c r="M30" i="6"/>
  <c r="AM30" i="6"/>
  <c r="AH30" i="6"/>
  <c r="E29" i="5"/>
  <c r="F29" i="5" s="1"/>
  <c r="G26" i="3"/>
  <c r="E37" i="5"/>
  <c r="F37" i="5" s="1"/>
  <c r="G38" i="3"/>
  <c r="G30" i="6"/>
  <c r="E22" i="5"/>
  <c r="F22" i="5" s="1"/>
  <c r="G20" i="3"/>
  <c r="E26" i="5"/>
  <c r="G33" i="5"/>
  <c r="N30" i="6"/>
  <c r="AN30" i="6"/>
  <c r="D19" i="5"/>
  <c r="F19" i="5" s="1"/>
  <c r="D30" i="5"/>
  <c r="F30" i="5" s="1"/>
  <c r="AO30" i="6"/>
  <c r="F30" i="6"/>
  <c r="AK30" i="6"/>
  <c r="AS14" i="7"/>
  <c r="AS30" i="6"/>
  <c r="AI30" i="6"/>
  <c r="R30" i="6"/>
  <c r="AJ30" i="6"/>
  <c r="G33" i="3"/>
  <c r="AT30" i="6"/>
  <c r="F35" i="5" l="1"/>
  <c r="F2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11" authorId="0" shapeId="0" xr:uid="{00000000-0006-0000-0200-000001000000}">
      <text>
        <r>
          <rPr>
            <sz val="10"/>
            <color rgb="FF000000"/>
            <rFont val="Arial"/>
            <scheme val="minor"/>
          </rPr>
          <t xml:space="preserve">UDFCD:
If you want to use the SCS Retardance Method, just enter 
A, B, C, D,or E in this cell.  Otherwise, enter a numeric value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2" authorId="0" shapeId="0" xr:uid="{00000000-0006-0000-0800-000001000000}">
      <text>
        <r>
          <rPr>
            <sz val="10"/>
            <color rgb="FF000000"/>
            <rFont val="Arial"/>
            <scheme val="minor"/>
          </rPr>
          <t>UDFCD:
The program will calculate Manning's n based on the VR product.  If you wish to manually enter an n value in cell D23, leave cell D22 blank.</t>
        </r>
      </text>
    </comment>
  </commentList>
</comments>
</file>

<file path=xl/sharedStrings.xml><?xml version="1.0" encoding="utf-8"?>
<sst xmlns="http://schemas.openxmlformats.org/spreadsheetml/2006/main" count="1958" uniqueCount="629">
  <si>
    <t>UDFCD OPEN CHANNEL DESIGN WORKBOOK</t>
  </si>
  <si>
    <t>Version 1.04  Released October 2006</t>
  </si>
  <si>
    <t>Urban Drainage and Flood Control District</t>
  </si>
  <si>
    <t>Denver, Colorado</t>
  </si>
  <si>
    <t>Purpose:</t>
  </si>
  <si>
    <t>This workbook aids in determining channel cross sectional dimensions and flow capacity.</t>
  </si>
  <si>
    <t>Function:</t>
  </si>
  <si>
    <t>1.  To calculate normal &amp; critical flow conditions.</t>
  </si>
  <si>
    <t>2.  To develop a rating curve for a trapezoidal channel.</t>
  </si>
  <si>
    <t>3.  To develop specific energy and specific force curves.</t>
  </si>
  <si>
    <t>4.  To apply Direct Step Method to analyze M1, M2, and S2 curves.</t>
  </si>
  <si>
    <t>5.  To apply Standard Step Method to analyze M1, M2, and S2 curves.</t>
  </si>
  <si>
    <t>6.  To design or analyze a grass-lined channel cross-section.</t>
  </si>
  <si>
    <t>7.  To select rock size for riprap-lined channel cross-section.</t>
  </si>
  <si>
    <t>8.  To calculate the conveyance capacity for a composite (two-stage) channel section.</t>
  </si>
  <si>
    <t>9.  To determine the flow characteristics in a supercritical steep channel.</t>
  </si>
  <si>
    <t>Content:</t>
  </si>
  <si>
    <t>The workbook consists of the following 13 sheets:</t>
  </si>
  <si>
    <t>Basics</t>
  </si>
  <si>
    <t xml:space="preserve">Applies Manning's formula to analyze the normal flow condition, and </t>
  </si>
  <si>
    <r>
      <rPr>
        <sz val="10"/>
        <color theme="1"/>
        <rFont val="Arial"/>
      </rPr>
      <t xml:space="preserve">applies Froude Number </t>
    </r>
    <r>
      <rPr>
        <i/>
        <sz val="10"/>
        <color theme="1"/>
        <rFont val="Arial"/>
      </rPr>
      <t xml:space="preserve">Fr </t>
    </r>
    <r>
      <rPr>
        <sz val="10"/>
        <color theme="1"/>
        <rFont val="Arial"/>
      </rPr>
      <t>= 1.0 to determine the critical flow condition.</t>
    </r>
  </si>
  <si>
    <t>Rating</t>
  </si>
  <si>
    <t>Produces a rating curve for a trapezoidal channel.</t>
  </si>
  <si>
    <t>SP-Es</t>
  </si>
  <si>
    <t>Produces a specific energy curve for a given flow in a trapezoidal channel.</t>
  </si>
  <si>
    <t>SP-Fs</t>
  </si>
  <si>
    <t>Produces a specific force curve for a given flow in a trapezoidal channel.</t>
  </si>
  <si>
    <t>D-Step</t>
  </si>
  <si>
    <t>Applies the Direct Step Method to develop M1, M2, &amp; S2 analyses</t>
  </si>
  <si>
    <t>S-Step</t>
  </si>
  <si>
    <t>Applies the Standard Step Method to develop M1, M2, &amp; S2 analyses</t>
  </si>
  <si>
    <t>Channel Design</t>
  </si>
  <si>
    <t>Aids in designing a grass channel with drop structures.</t>
  </si>
  <si>
    <t>SCS Retardance</t>
  </si>
  <si>
    <t>Employs the SCS vegetal retardance curves for types C and D grass-lined channels.</t>
  </si>
  <si>
    <t>Riprap</t>
  </si>
  <si>
    <t>Aids in the design of a riprap-lined channel.</t>
  </si>
  <si>
    <t>Composite Design</t>
  </si>
  <si>
    <t>Aids in designing a composite (two-stage) channel section.</t>
  </si>
  <si>
    <t>Composite Analysis</t>
  </si>
  <si>
    <t>Aids in analyzing an existing composite (two-stage) channel section.</t>
  </si>
  <si>
    <t>Steep Channel</t>
  </si>
  <si>
    <t>Aids in the design of concrete lined supercritical-flow channels.</t>
  </si>
  <si>
    <t>Design Info</t>
  </si>
  <si>
    <t>Provides recommended Manning's n value guidance for low-flow section and overbanks in composite channels.</t>
  </si>
  <si>
    <t>Acknowledgements:</t>
  </si>
  <si>
    <t>Spreadsheet Development Team:</t>
  </si>
  <si>
    <t>Dr. James C.Y. Guo, P.E.</t>
  </si>
  <si>
    <t>Professor, Department of Civil Engineering</t>
  </si>
  <si>
    <t>University of Colorado at Denver</t>
  </si>
  <si>
    <t>Ken A. MacKenzie, P.E., and Katie Farnum</t>
  </si>
  <si>
    <t>Wright Water Engineers, Inc.</t>
  </si>
  <si>
    <t xml:space="preserve"> </t>
  </si>
  <si>
    <t>Comments?</t>
  </si>
  <si>
    <t>Direct all comments regarding this spreadsheet workbook to:</t>
  </si>
  <si>
    <t>UDFCD E-Mail</t>
  </si>
  <si>
    <t>Revisions?</t>
  </si>
  <si>
    <t>Check for revised versions of this or any other workbook at:</t>
  </si>
  <si>
    <t>Downloads</t>
  </si>
  <si>
    <t>Normal Flow Analysis - Trapezoidal Channel</t>
  </si>
  <si>
    <t>Critical Flow Analysis - Trapezoidal Channel</t>
  </si>
  <si>
    <t>Project:</t>
  </si>
  <si>
    <t>Channel ID:</t>
  </si>
  <si>
    <r>
      <rPr>
        <b/>
        <u/>
        <sz val="9"/>
        <color theme="1"/>
        <rFont val="Arial"/>
      </rPr>
      <t>Design Information (Input</t>
    </r>
    <r>
      <rPr>
        <b/>
        <u/>
        <sz val="9"/>
        <color theme="1"/>
        <rFont val="Arial"/>
      </rPr>
      <t>)</t>
    </r>
  </si>
  <si>
    <t>Channel Invert Slope</t>
  </si>
  <si>
    <t>So =</t>
  </si>
  <si>
    <t>ft/ft</t>
  </si>
  <si>
    <t>Design Information (Input)</t>
  </si>
  <si>
    <t>Manning's n</t>
  </si>
  <si>
    <t>n =</t>
  </si>
  <si>
    <t>Bottom Width</t>
  </si>
  <si>
    <t>B =</t>
  </si>
  <si>
    <t xml:space="preserve">ft </t>
  </si>
  <si>
    <t>Left Side Slope</t>
  </si>
  <si>
    <t>Z1 =</t>
  </si>
  <si>
    <t>Right Side Slope</t>
  </si>
  <si>
    <t>Z2 =</t>
  </si>
  <si>
    <t>Design Discharge</t>
  </si>
  <si>
    <t>Q =</t>
  </si>
  <si>
    <t>cfs</t>
  </si>
  <si>
    <t>Freeboard Height</t>
  </si>
  <si>
    <t>F =</t>
  </si>
  <si>
    <t>ft</t>
  </si>
  <si>
    <t>Design Water Depth</t>
  </si>
  <si>
    <t>Y =</t>
  </si>
  <si>
    <t>Critical Flow Condition (Calculated)</t>
  </si>
  <si>
    <t>Critical Flow Depth</t>
  </si>
  <si>
    <t>Normal Flow Condtion (Calculated)</t>
  </si>
  <si>
    <t>Critical Flow Area</t>
  </si>
  <si>
    <t>A =</t>
  </si>
  <si>
    <t>sq ft</t>
  </si>
  <si>
    <t>Discharge</t>
  </si>
  <si>
    <t>Critical Top Width</t>
  </si>
  <si>
    <t>T =</t>
  </si>
  <si>
    <t xml:space="preserve">Froude Number </t>
  </si>
  <si>
    <t>Fr =</t>
  </si>
  <si>
    <t>Critical Hydraulic Depth</t>
  </si>
  <si>
    <t>D =</t>
  </si>
  <si>
    <t>Flow Velocity</t>
  </si>
  <si>
    <t>V =</t>
  </si>
  <si>
    <t>fps</t>
  </si>
  <si>
    <t>Critical Flow Velocity</t>
  </si>
  <si>
    <t>Flow Area</t>
  </si>
  <si>
    <t xml:space="preserve">Froude Number  </t>
  </si>
  <si>
    <t>Top Width</t>
  </si>
  <si>
    <t>Critical Wetted Perimeter</t>
  </si>
  <si>
    <t>P =</t>
  </si>
  <si>
    <t>Wetted Perimeter</t>
  </si>
  <si>
    <t>Critical Hydraulic Radius</t>
  </si>
  <si>
    <t>R =</t>
  </si>
  <si>
    <t>Hydraulic Radius</t>
  </si>
  <si>
    <t>Critical (min) Specific Energy</t>
  </si>
  <si>
    <t>Esc =</t>
  </si>
  <si>
    <t>Hydraulic Depth</t>
  </si>
  <si>
    <t>Centroid on the Critical Flow Area</t>
  </si>
  <si>
    <t>Yoc =</t>
  </si>
  <si>
    <t>Specific Energy</t>
  </si>
  <si>
    <t>Es =</t>
  </si>
  <si>
    <t>Critical (min) Specific Force</t>
  </si>
  <si>
    <t>Fsc =</t>
  </si>
  <si>
    <t>kip</t>
  </si>
  <si>
    <t>Centroid of Flow Area</t>
  </si>
  <si>
    <t>Yo =</t>
  </si>
  <si>
    <t>Specific Force</t>
  </si>
  <si>
    <t>Fs =</t>
  </si>
  <si>
    <t>RATING CURVE FOR TRAPEZOIDAL CHANNEL</t>
  </si>
  <si>
    <t>feet</t>
  </si>
  <si>
    <t>Manning's n or SCS Retardance Curve</t>
  </si>
  <si>
    <t xml:space="preserve">Longitudinal Slope </t>
  </si>
  <si>
    <t>S =</t>
  </si>
  <si>
    <t>Flow</t>
  </si>
  <si>
    <t>Manning's</t>
  </si>
  <si>
    <t>Wetted</t>
  </si>
  <si>
    <t>Hydraulic</t>
  </si>
  <si>
    <t>Froude</t>
  </si>
  <si>
    <t>Depth</t>
  </si>
  <si>
    <t>Roughness</t>
  </si>
  <si>
    <t>Area</t>
  </si>
  <si>
    <t>Perimeter</t>
  </si>
  <si>
    <t>Radius</t>
  </si>
  <si>
    <t>Velocity</t>
  </si>
  <si>
    <t>rate</t>
  </si>
  <si>
    <t>Number</t>
  </si>
  <si>
    <t>Y</t>
  </si>
  <si>
    <t>n</t>
  </si>
  <si>
    <t xml:space="preserve">A </t>
  </si>
  <si>
    <t xml:space="preserve">P </t>
  </si>
  <si>
    <t xml:space="preserve">R </t>
  </si>
  <si>
    <t>V</t>
  </si>
  <si>
    <t xml:space="preserve">Q </t>
  </si>
  <si>
    <t xml:space="preserve">Fr </t>
  </si>
  <si>
    <t>(ft)</t>
  </si>
  <si>
    <t>(sq ft)</t>
  </si>
  <si>
    <t>(fps)</t>
  </si>
  <si>
    <t>(cfs)</t>
  </si>
  <si>
    <t>VR Product</t>
  </si>
  <si>
    <t>Iterations</t>
  </si>
  <si>
    <t>SPECIFIC ENERGY CURVE FOR TRAPEZOIDAL CHANNEL</t>
  </si>
  <si>
    <t>Design Flow</t>
  </si>
  <si>
    <t>Top</t>
  </si>
  <si>
    <t>Sp.</t>
  </si>
  <si>
    <t>Width</t>
  </si>
  <si>
    <t>Energy</t>
  </si>
  <si>
    <t>Numer</t>
  </si>
  <si>
    <t xml:space="preserve">T </t>
  </si>
  <si>
    <t>Es</t>
  </si>
  <si>
    <t>SPECIFIC FORCE CURVE FOR TRAPEZOIDAL CHANNEL</t>
  </si>
  <si>
    <t>Central</t>
  </si>
  <si>
    <t>Force</t>
  </si>
  <si>
    <t>Yo</t>
  </si>
  <si>
    <t>Fs</t>
  </si>
  <si>
    <t>Klbs</t>
  </si>
  <si>
    <t>DIRECT STEP METHOD FOR TRAPEZOIDAL CHANNEL</t>
  </si>
  <si>
    <t>Given Design Information:</t>
  </si>
  <si>
    <t>Normal Flow Condition</t>
  </si>
  <si>
    <t>Normal Flow Depth</t>
  </si>
  <si>
    <t>Yn =</t>
  </si>
  <si>
    <t>Wetted Periemeter</t>
  </si>
  <si>
    <t>Normal Flow Area</t>
  </si>
  <si>
    <t>An =</t>
  </si>
  <si>
    <t>Froude Number</t>
  </si>
  <si>
    <t>Calculated Q</t>
  </si>
  <si>
    <t>Critical Flow Condition:</t>
  </si>
  <si>
    <t>Critical Depth</t>
  </si>
  <si>
    <t>Yc =</t>
  </si>
  <si>
    <t>Tc =</t>
  </si>
  <si>
    <t>Ac =</t>
  </si>
  <si>
    <t>M-1 BACKWATER CURVE FROM DAM DEPTH TO NORMAL DEPTH</t>
  </si>
  <si>
    <t xml:space="preserve">M-2 DRAWDOWN CURVE FROM CRITICAL DEPTH TO NORMAL DEPTH </t>
  </si>
  <si>
    <t xml:space="preserve">S-2 DRAWDOWN CURVE FROM CRITICAL DEPTH TO NORMAL DEPTH </t>
  </si>
  <si>
    <t>At Control Point</t>
  </si>
  <si>
    <t>Flow Depth at D/S Dam</t>
  </si>
  <si>
    <t>Downstream Critical Depth</t>
  </si>
  <si>
    <t>Upstream Critical Depth</t>
  </si>
  <si>
    <t>Channel Bottom Elevation at D/S Dam</t>
  </si>
  <si>
    <t>Channel Bottom Elevation at D/S Critical Section</t>
  </si>
  <si>
    <t>Channel Bottom Elevation at U/S Critical Section</t>
  </si>
  <si>
    <t>Hy-</t>
  </si>
  <si>
    <t>Velo</t>
  </si>
  <si>
    <t>Spec.</t>
  </si>
  <si>
    <t>D Es</t>
  </si>
  <si>
    <t>Friciton</t>
  </si>
  <si>
    <t>Avg.</t>
  </si>
  <si>
    <t>Distance</t>
  </si>
  <si>
    <t>Station</t>
  </si>
  <si>
    <t>Invert</t>
  </si>
  <si>
    <t>Water</t>
  </si>
  <si>
    <t>P-meter</t>
  </si>
  <si>
    <t>radius</t>
  </si>
  <si>
    <t>Velo.</t>
  </si>
  <si>
    <t>Head</t>
  </si>
  <si>
    <t>Slope</t>
  </si>
  <si>
    <t>Elev.</t>
  </si>
  <si>
    <t>Eelv.</t>
  </si>
  <si>
    <t>V^2/2g</t>
  </si>
  <si>
    <t>Sf</t>
  </si>
  <si>
    <t>DX</t>
  </si>
  <si>
    <t>X</t>
  </si>
  <si>
    <t>Z</t>
  </si>
  <si>
    <t>1+6</t>
  </si>
  <si>
    <t>8/10</t>
  </si>
  <si>
    <t>1+15</t>
  </si>
  <si>
    <t xml:space="preserve">  ft</t>
  </si>
  <si>
    <t xml:space="preserve"> ft^2</t>
  </si>
  <si>
    <t xml:space="preserve">   ft</t>
  </si>
  <si>
    <t xml:space="preserve">  fps</t>
  </si>
  <si>
    <t xml:space="preserve">     ft</t>
  </si>
  <si>
    <t xml:space="preserve"> klb's</t>
  </si>
  <si>
    <t>STANDARD STEP METHOD FOR TRAPEZOIDAL CHANNEL</t>
  </si>
  <si>
    <t>M-2 DRAWDOWN CURVE FROM CRITICAL DEPTH TO NORMAL DEPTH</t>
  </si>
  <si>
    <t>S-2 DRAWDOWN CURVE FROM CRITICAL DEPTH TO NORMAL DEPTH</t>
  </si>
  <si>
    <t>Channel Bottom Elevation</t>
  </si>
  <si>
    <t>GUESS</t>
  </si>
  <si>
    <t>Cal.</t>
  </si>
  <si>
    <t>Hy.</t>
  </si>
  <si>
    <t>Friction</t>
  </si>
  <si>
    <t>Ave.</t>
  </si>
  <si>
    <t>Minor</t>
  </si>
  <si>
    <t>CHECK</t>
  </si>
  <si>
    <t>Elev</t>
  </si>
  <si>
    <t>Loss</t>
  </si>
  <si>
    <t>Difference</t>
  </si>
  <si>
    <t>3+6+7</t>
  </si>
  <si>
    <t>2x12</t>
  </si>
  <si>
    <t>H**-H=0</t>
  </si>
  <si>
    <t xml:space="preserve"> A</t>
  </si>
  <si>
    <t>H**</t>
  </si>
  <si>
    <t>hf</t>
  </si>
  <si>
    <t>He</t>
  </si>
  <si>
    <t xml:space="preserve">H </t>
  </si>
  <si>
    <t xml:space="preserve"> fps</t>
  </si>
  <si>
    <t xml:space="preserve">  ft/ft</t>
  </si>
  <si>
    <t xml:space="preserve"> ft</t>
  </si>
  <si>
    <t>Design of Trapezoidal Grass-Lined Channel</t>
  </si>
  <si>
    <t>Existing Channel Condition (Input)</t>
  </si>
  <si>
    <r>
      <rPr>
        <sz val="9"/>
        <color theme="1"/>
        <rFont val="Arial"/>
      </rPr>
      <t>Q</t>
    </r>
    <r>
      <rPr>
        <vertAlign val="subscript"/>
        <sz val="9"/>
        <color theme="1"/>
        <rFont val="Arial"/>
      </rPr>
      <t>D</t>
    </r>
    <r>
      <rPr>
        <sz val="9"/>
        <color theme="1"/>
        <rFont val="Arial"/>
      </rPr>
      <t>=</t>
    </r>
  </si>
  <si>
    <t xml:space="preserve">Design Discharge Return Period </t>
  </si>
  <si>
    <r>
      <rPr>
        <sz val="9"/>
        <color theme="1"/>
        <rFont val="Arial"/>
      </rPr>
      <t>Year</t>
    </r>
    <r>
      <rPr>
        <vertAlign val="subscript"/>
        <sz val="9"/>
        <color theme="1"/>
        <rFont val="Arial"/>
      </rPr>
      <t>D</t>
    </r>
    <r>
      <rPr>
        <sz val="9"/>
        <color theme="1"/>
        <rFont val="Arial"/>
      </rPr>
      <t>=</t>
    </r>
  </si>
  <si>
    <t>years</t>
  </si>
  <si>
    <t>Existing Ground Slope Along Channel Centerline</t>
  </si>
  <si>
    <t>100-Year Discharge</t>
  </si>
  <si>
    <r>
      <rPr>
        <b/>
        <sz val="9"/>
        <color theme="1"/>
        <rFont val="Arial"/>
      </rPr>
      <t>Q</t>
    </r>
    <r>
      <rPr>
        <b/>
        <vertAlign val="subscript"/>
        <sz val="9"/>
        <color theme="1"/>
        <rFont val="Arial"/>
      </rPr>
      <t>100</t>
    </r>
    <r>
      <rPr>
        <b/>
        <sz val="9"/>
        <color theme="1"/>
        <rFont val="Arial"/>
      </rPr>
      <t>=</t>
    </r>
  </si>
  <si>
    <t>Channel Manning's N (New Condition .030 typ.)</t>
  </si>
  <si>
    <r>
      <rPr>
        <sz val="9"/>
        <color theme="1"/>
        <rFont val="Arial"/>
      </rPr>
      <t>n</t>
    </r>
    <r>
      <rPr>
        <vertAlign val="subscript"/>
        <sz val="9"/>
        <color theme="1"/>
        <rFont val="Arial"/>
      </rPr>
      <t>new</t>
    </r>
    <r>
      <rPr>
        <sz val="9"/>
        <color theme="1"/>
        <rFont val="Arial"/>
      </rPr>
      <t>=</t>
    </r>
  </si>
  <si>
    <t>Channel Manning's N (Mature Condition .040 typ.)</t>
  </si>
  <si>
    <r>
      <rPr>
        <sz val="9"/>
        <color theme="1"/>
        <rFont val="Arial"/>
      </rPr>
      <t>n</t>
    </r>
    <r>
      <rPr>
        <vertAlign val="subscript"/>
        <sz val="9"/>
        <color theme="1"/>
        <rFont val="Arial"/>
      </rPr>
      <t>mature</t>
    </r>
    <r>
      <rPr>
        <sz val="9"/>
        <color theme="1"/>
        <rFont val="Arial"/>
      </rPr>
      <t>=</t>
    </r>
  </si>
  <si>
    <t>Check one of the following soil types</t>
  </si>
  <si>
    <t>Sandy Soil</t>
  </si>
  <si>
    <t>check, OR</t>
  </si>
  <si>
    <t>Non-Sandy Soil</t>
  </si>
  <si>
    <t>check</t>
  </si>
  <si>
    <t>Proposed Channel Condition (Calculated)</t>
  </si>
  <si>
    <t>New Channel</t>
  </si>
  <si>
    <t>Mature Channel</t>
  </si>
  <si>
    <t>B=</t>
  </si>
  <si>
    <t>100-Year Flow Depth (5' maximum)</t>
  </si>
  <si>
    <r>
      <rPr>
        <b/>
        <sz val="9"/>
        <color theme="1"/>
        <rFont val="Arial"/>
      </rPr>
      <t>Y</t>
    </r>
    <r>
      <rPr>
        <b/>
        <vertAlign val="subscript"/>
        <sz val="9"/>
        <color theme="1"/>
        <rFont val="Arial"/>
      </rPr>
      <t>100</t>
    </r>
    <r>
      <rPr>
        <b/>
        <sz val="9"/>
        <color theme="1"/>
        <rFont val="Arial"/>
      </rPr>
      <t>=</t>
    </r>
  </si>
  <si>
    <t>100-Year Flow Velocity</t>
  </si>
  <si>
    <r>
      <rPr>
        <b/>
        <sz val="9"/>
        <color theme="1"/>
        <rFont val="Arial"/>
      </rPr>
      <t>V</t>
    </r>
    <r>
      <rPr>
        <b/>
        <vertAlign val="subscript"/>
        <sz val="9"/>
        <color theme="1"/>
        <rFont val="Arial"/>
      </rPr>
      <t>100</t>
    </r>
    <r>
      <rPr>
        <b/>
        <sz val="9"/>
        <color theme="1"/>
        <rFont val="Arial"/>
      </rPr>
      <t>=</t>
    </r>
  </si>
  <si>
    <t>100-Year Top Width</t>
  </si>
  <si>
    <t>T=</t>
  </si>
  <si>
    <t>100-Year Flow Area</t>
  </si>
  <si>
    <t>A=</t>
  </si>
  <si>
    <t xml:space="preserve">100-Year Froude Number  </t>
  </si>
  <si>
    <t>100-Year Wetted Perimeter</t>
  </si>
  <si>
    <t>P=</t>
  </si>
  <si>
    <t>100-Year Hydarulic Radius</t>
  </si>
  <si>
    <t>R=</t>
  </si>
  <si>
    <t>Design Discharge Flow Depth</t>
  </si>
  <si>
    <r>
      <rPr>
        <sz val="9"/>
        <color theme="1"/>
        <rFont val="Arial"/>
      </rPr>
      <t>Y</t>
    </r>
    <r>
      <rPr>
        <vertAlign val="subscript"/>
        <sz val="9"/>
        <color theme="1"/>
        <rFont val="Arial"/>
      </rPr>
      <t>D</t>
    </r>
    <r>
      <rPr>
        <sz val="9"/>
        <color theme="1"/>
        <rFont val="Arial"/>
      </rPr>
      <t>=</t>
    </r>
  </si>
  <si>
    <t>Design Discharge Flow Velocity</t>
  </si>
  <si>
    <r>
      <rPr>
        <sz val="9"/>
        <color theme="1"/>
        <rFont val="Arial"/>
      </rPr>
      <t>V</t>
    </r>
    <r>
      <rPr>
        <vertAlign val="subscript"/>
        <sz val="9"/>
        <color theme="1"/>
        <rFont val="Arial"/>
      </rPr>
      <t>D</t>
    </r>
    <r>
      <rPr>
        <sz val="9"/>
        <color theme="1"/>
        <rFont val="Arial"/>
      </rPr>
      <t>=</t>
    </r>
  </si>
  <si>
    <t>Design Discharge Top Width</t>
  </si>
  <si>
    <t>Design Discharge Flow Area</t>
  </si>
  <si>
    <t xml:space="preserve">Design Discharge Froude Number  </t>
  </si>
  <si>
    <t>Design Discharge Wetted Perimeter</t>
  </si>
  <si>
    <t>Design Discharge Hydarulic Radius</t>
  </si>
  <si>
    <t>Drop Height</t>
  </si>
  <si>
    <t>Proposed New Channel Slope</t>
  </si>
  <si>
    <t>Sd=</t>
  </si>
  <si>
    <t>Drop Height per 100 ft</t>
  </si>
  <si>
    <t>ft/100 ft</t>
  </si>
  <si>
    <t>Analysis of Trapezoidal Grass-Lined Channel Using SCS Method</t>
  </si>
  <si>
    <t>Design Information</t>
  </si>
  <si>
    <t>Grass Type:</t>
  </si>
  <si>
    <t>A</t>
  </si>
  <si>
    <t>B</t>
  </si>
  <si>
    <t>C</t>
  </si>
  <si>
    <t>D</t>
  </si>
  <si>
    <t>E</t>
  </si>
  <si>
    <t>Limiting Manning's n</t>
  </si>
  <si>
    <t>Soil Type:</t>
  </si>
  <si>
    <r>
      <rPr>
        <sz val="10"/>
        <color theme="1"/>
        <rFont val="Arial"/>
      </rPr>
      <t>Max. Velocity (V</t>
    </r>
    <r>
      <rPr>
        <vertAlign val="subscript"/>
        <sz val="10"/>
        <color theme="1"/>
        <rFont val="Arial"/>
      </rPr>
      <t>max</t>
    </r>
    <r>
      <rPr>
        <sz val="10"/>
        <color theme="1"/>
        <rFont val="Arial"/>
      </rPr>
      <t>)</t>
    </r>
  </si>
  <si>
    <r>
      <rPr>
        <sz val="10"/>
        <color theme="1"/>
        <rFont val="Arial"/>
      </rPr>
      <t>Max. Froude No. (F</t>
    </r>
    <r>
      <rPr>
        <vertAlign val="subscript"/>
        <sz val="10"/>
        <color theme="1"/>
        <rFont val="Arial"/>
      </rPr>
      <t>max</t>
    </r>
    <r>
      <rPr>
        <sz val="10"/>
        <color theme="1"/>
        <rFont val="Arial"/>
      </rPr>
      <t>)</t>
    </r>
  </si>
  <si>
    <t>Non-Sandy</t>
  </si>
  <si>
    <t>7.0 fps</t>
  </si>
  <si>
    <t>Sandy</t>
  </si>
  <si>
    <t>5.0 fps</t>
  </si>
  <si>
    <t>NRCS Vegetal Retardance (A,B,C,D, or E)</t>
  </si>
  <si>
    <t>Manning's n (if cell D22 is NOT B or C)</t>
  </si>
  <si>
    <t>Flow Condition (Calculated)</t>
  </si>
  <si>
    <t>Water Depth</t>
  </si>
  <si>
    <t>Velocity-Depth Product</t>
  </si>
  <si>
    <t>VR =</t>
  </si>
  <si>
    <t>ft^2/s</t>
  </si>
  <si>
    <t>Discharge (Check)</t>
  </si>
  <si>
    <t>Q=</t>
  </si>
  <si>
    <t>Iterations Processed:</t>
  </si>
  <si>
    <t>Design of Riprap Channel Cross Section</t>
  </si>
  <si>
    <t>Specific Gravity of Rock</t>
  </si>
  <si>
    <t>Ss  =</t>
  </si>
  <si>
    <t>Radius of Channel Centerline</t>
  </si>
  <si>
    <t>Ccr  =</t>
  </si>
  <si>
    <t>Design Disharge</t>
  </si>
  <si>
    <t>Riprap Type (Straight Channel)</t>
  </si>
  <si>
    <t>Type =</t>
  </si>
  <si>
    <t>Intermediate Rock Diameter (Straight Channel)</t>
  </si>
  <si>
    <t>D50 =</t>
  </si>
  <si>
    <t>inches</t>
  </si>
  <si>
    <t>Calculated Manning's n (Straight Channel)</t>
  </si>
  <si>
    <t>n  =</t>
  </si>
  <si>
    <t>Riprap Type (Outside Bend of Curved Channel)</t>
  </si>
  <si>
    <t>Intermediate Rock Dia. (O.B. of Curved Channel)</t>
  </si>
  <si>
    <t>Calculated Manning's N (Curved Channel)</t>
  </si>
  <si>
    <t>Top Width of Flow</t>
  </si>
  <si>
    <t>Hydraulic Radius (A/P)</t>
  </si>
  <si>
    <t>Average Flow Velocity (Q/A)</t>
  </si>
  <si>
    <t>Hydraulic Depth (A/T)</t>
  </si>
  <si>
    <t>Froude Number (max. = 0.8)</t>
  </si>
  <si>
    <t>Channel Radius / Top Width</t>
  </si>
  <si>
    <t xml:space="preserve">Ccr/T = </t>
  </si>
  <si>
    <t>Riprap Design Velocity Factor For Curved Channel</t>
  </si>
  <si>
    <t xml:space="preserve">Kv = </t>
  </si>
  <si>
    <t>Riprap Sizing Velocity For Curved Channel</t>
  </si>
  <si>
    <r>
      <rPr>
        <sz val="9"/>
        <color theme="1"/>
        <rFont val="Arial"/>
      </rPr>
      <t>V</t>
    </r>
    <r>
      <rPr>
        <vertAlign val="subscript"/>
        <sz val="9"/>
        <color theme="1"/>
        <rFont val="Arial"/>
      </rPr>
      <t>Kv</t>
    </r>
    <r>
      <rPr>
        <sz val="9"/>
        <color theme="1"/>
        <rFont val="Arial"/>
      </rPr>
      <t xml:space="preserve"> =</t>
    </r>
  </si>
  <si>
    <t>Riprap Sizing Paramenter for Straight Channel</t>
  </si>
  <si>
    <t>K =</t>
  </si>
  <si>
    <t>Riprap Sizing Paramenter for Outside Bend of Curve</t>
  </si>
  <si>
    <r>
      <rPr>
        <b/>
        <sz val="9"/>
        <color theme="1"/>
        <rFont val="Arial"/>
      </rPr>
      <t>K</t>
    </r>
    <r>
      <rPr>
        <b/>
        <vertAlign val="subscript"/>
        <sz val="9"/>
        <color theme="1"/>
        <rFont val="Arial"/>
      </rPr>
      <t xml:space="preserve">curve </t>
    </r>
    <r>
      <rPr>
        <b/>
        <sz val="9"/>
        <color theme="1"/>
        <rFont val="Arial"/>
      </rPr>
      <t>=</t>
    </r>
  </si>
  <si>
    <t>Superelevation (dh)</t>
  </si>
  <si>
    <t>dh =</t>
  </si>
  <si>
    <t>Check on Rock Size for Riprap</t>
  </si>
  <si>
    <r>
      <rPr>
        <b/>
        <sz val="10"/>
        <color theme="1"/>
        <rFont val="Arial"/>
      </rPr>
      <t>Range  of K, K</t>
    </r>
    <r>
      <rPr>
        <b/>
        <vertAlign val="subscript"/>
        <sz val="10"/>
        <color theme="1"/>
        <rFont val="Arial"/>
      </rPr>
      <t>curve</t>
    </r>
  </si>
  <si>
    <t>D50</t>
  </si>
  <si>
    <t>&lt; 3.3</t>
  </si>
  <si>
    <t>VL</t>
  </si>
  <si>
    <t>6 inch</t>
  </si>
  <si>
    <r>
      <rPr>
        <sz val="9"/>
        <color theme="1"/>
        <rFont val="Arial"/>
      </rPr>
      <t xml:space="preserve"> </t>
    </r>
    <r>
      <rPr>
        <u/>
        <sz val="9"/>
        <color theme="1"/>
        <rFont val="Arial"/>
      </rPr>
      <t>&gt;</t>
    </r>
    <r>
      <rPr>
        <sz val="9"/>
        <color theme="1"/>
        <rFont val="Arial"/>
      </rPr>
      <t xml:space="preserve"> 3.3 to &lt; 4.0</t>
    </r>
  </si>
  <si>
    <t>L</t>
  </si>
  <si>
    <t>9 inch</t>
  </si>
  <si>
    <r>
      <rPr>
        <sz val="9"/>
        <color theme="1"/>
        <rFont val="Arial"/>
      </rPr>
      <t xml:space="preserve"> </t>
    </r>
    <r>
      <rPr>
        <u/>
        <sz val="9"/>
        <color theme="1"/>
        <rFont val="Arial"/>
      </rPr>
      <t>&gt;</t>
    </r>
    <r>
      <rPr>
        <sz val="9"/>
        <color theme="1"/>
        <rFont val="Arial"/>
      </rPr>
      <t xml:space="preserve"> 4.0 to &lt; 4.6</t>
    </r>
  </si>
  <si>
    <t>M</t>
  </si>
  <si>
    <t>12 inch</t>
  </si>
  <si>
    <r>
      <rPr>
        <sz val="9"/>
        <color theme="1"/>
        <rFont val="Arial"/>
      </rPr>
      <t xml:space="preserve"> </t>
    </r>
    <r>
      <rPr>
        <u/>
        <sz val="9"/>
        <color theme="1"/>
        <rFont val="Arial"/>
      </rPr>
      <t>&gt;</t>
    </r>
    <r>
      <rPr>
        <sz val="9"/>
        <color theme="1"/>
        <rFont val="Arial"/>
      </rPr>
      <t xml:space="preserve"> 4.6 to &lt; 5.6</t>
    </r>
  </si>
  <si>
    <t>H</t>
  </si>
  <si>
    <t>18 inch</t>
  </si>
  <si>
    <r>
      <rPr>
        <sz val="9"/>
        <color theme="1"/>
        <rFont val="Arial"/>
      </rPr>
      <t xml:space="preserve"> </t>
    </r>
    <r>
      <rPr>
        <u/>
        <sz val="9"/>
        <color theme="1"/>
        <rFont val="Arial"/>
      </rPr>
      <t>&gt;</t>
    </r>
    <r>
      <rPr>
        <sz val="9"/>
        <color theme="1"/>
        <rFont val="Arial"/>
      </rPr>
      <t xml:space="preserve"> 5.6 to 6.4</t>
    </r>
  </si>
  <si>
    <t>VH</t>
  </si>
  <si>
    <t>24 inch</t>
  </si>
  <si>
    <t>Design of Composite Channel</t>
  </si>
  <si>
    <t>2-Year Discharge - Total</t>
  </si>
  <si>
    <t>Q-2yr =</t>
  </si>
  <si>
    <t>100-Year Discharge - Total</t>
  </si>
  <si>
    <t>Q-100yr =</t>
  </si>
  <si>
    <t>Check one of the following toe protection types</t>
  </si>
  <si>
    <t>Design Discharge - Low Flow Channel</t>
  </si>
  <si>
    <t>Qlf =</t>
  </si>
  <si>
    <t>Low Flow Channel Sideslope Protection</t>
  </si>
  <si>
    <t>Low Flow Channel Left Side Slope</t>
  </si>
  <si>
    <t>Overbank Toe Protection</t>
  </si>
  <si>
    <t>Low Flow Channel Right Side Slope</t>
  </si>
  <si>
    <t>Low Flow Channel Bank-full depth</t>
  </si>
  <si>
    <t>Ym =</t>
  </si>
  <si>
    <t>Left overbank width as a</t>
  </si>
  <si>
    <t>Left Overbank Side Slope</t>
  </si>
  <si>
    <t>ZL =</t>
  </si>
  <si>
    <t>percentage of total overbank width</t>
  </si>
  <si>
    <t>%</t>
  </si>
  <si>
    <t>Left Overbank Manning's n</t>
  </si>
  <si>
    <t>n-left =</t>
  </si>
  <si>
    <t>Right Overbank Side Slope</t>
  </si>
  <si>
    <t>ZR =</t>
  </si>
  <si>
    <t>Right Overbank Manning's n</t>
  </si>
  <si>
    <t>n-right =</t>
  </si>
  <si>
    <t>Overbank Flow Depth Yob (Y - Ym)</t>
  </si>
  <si>
    <t>Yob =</t>
  </si>
  <si>
    <t>Low Flow Channel Condition  for Qd</t>
  </si>
  <si>
    <t>Low Flow Channel Flow Condition  for Q100</t>
  </si>
  <si>
    <t>Channel Bottom Width</t>
  </si>
  <si>
    <t>Blf =</t>
  </si>
  <si>
    <t>Low Flow Channel Bottom Width</t>
  </si>
  <si>
    <t>Bm =</t>
  </si>
  <si>
    <t>Channel Normal Flow Depth</t>
  </si>
  <si>
    <t>Ylf =</t>
  </si>
  <si>
    <t>Top width</t>
  </si>
  <si>
    <t>Tm =</t>
  </si>
  <si>
    <t>Tlf =</t>
  </si>
  <si>
    <t>Flow area</t>
  </si>
  <si>
    <t>Am =</t>
  </si>
  <si>
    <t>Alf =</t>
  </si>
  <si>
    <t>Wetted perimeter</t>
  </si>
  <si>
    <t>Pm =</t>
  </si>
  <si>
    <t>Plf =</t>
  </si>
  <si>
    <t>Manning's n (Calculated)</t>
  </si>
  <si>
    <t>n-m =</t>
  </si>
  <si>
    <t>n-lf =</t>
  </si>
  <si>
    <t>Qm =</t>
  </si>
  <si>
    <t>Discharge (Calculated)</t>
  </si>
  <si>
    <t>Vm =</t>
  </si>
  <si>
    <t>Vlf =</t>
  </si>
  <si>
    <t>Froude number</t>
  </si>
  <si>
    <t>Frm =</t>
  </si>
  <si>
    <t>Fr-lf =</t>
  </si>
  <si>
    <t>100-Yr. Critical Velocity</t>
  </si>
  <si>
    <t>Vmc =</t>
  </si>
  <si>
    <t>100-Yr. Critical Depth</t>
  </si>
  <si>
    <t>Ymc =</t>
  </si>
  <si>
    <t>Left Overbank Flow Condition for Q100</t>
  </si>
  <si>
    <t>Right Overbank Flow Condition for Q100</t>
  </si>
  <si>
    <t>Overbank Bench Width</t>
  </si>
  <si>
    <t>BL =</t>
  </si>
  <si>
    <t>BR =</t>
  </si>
  <si>
    <t>Normal Depth in Overbanks</t>
  </si>
  <si>
    <t>YLob =</t>
  </si>
  <si>
    <t>YRob =</t>
  </si>
  <si>
    <t>TL =</t>
  </si>
  <si>
    <t>TR =</t>
  </si>
  <si>
    <t>AL =</t>
  </si>
  <si>
    <t>AR =</t>
  </si>
  <si>
    <t>PL =</t>
  </si>
  <si>
    <t>PR =</t>
  </si>
  <si>
    <t>QL =</t>
  </si>
  <si>
    <t>QR =</t>
  </si>
  <si>
    <t>VL =</t>
  </si>
  <si>
    <t>FrL =</t>
  </si>
  <si>
    <t>FrR =</t>
  </si>
  <si>
    <t>VLc =</t>
  </si>
  <si>
    <t>VRc =</t>
  </si>
  <si>
    <t>100-Yr. Critical Depth in Overbanks</t>
  </si>
  <si>
    <t>YLc =</t>
  </si>
  <si>
    <t>YRc =</t>
  </si>
  <si>
    <t>Composite Cross-Section Flow Condition for Q100</t>
  </si>
  <si>
    <t>Channel Depth Y</t>
  </si>
  <si>
    <t>Velocity (average)</t>
  </si>
  <si>
    <t>Vc =</t>
  </si>
  <si>
    <t>Cross-Sectional Manning's n (Calculated)</t>
  </si>
  <si>
    <t>Alternate Overbank Toe Protection</t>
  </si>
  <si>
    <t/>
  </si>
  <si>
    <t>Ym=</t>
  </si>
  <si>
    <t>ZL=</t>
  </si>
  <si>
    <t>N-left</t>
  </si>
  <si>
    <t>ZR=</t>
  </si>
  <si>
    <t>N-right</t>
  </si>
  <si>
    <t>Y=</t>
  </si>
  <si>
    <t xml:space="preserve">    Range("D39").Value = So</t>
  </si>
  <si>
    <t xml:space="preserve">    Range("D41").Value = Bd</t>
  </si>
  <si>
    <t xml:space="preserve">    Range("D42").Value = Yd</t>
  </si>
  <si>
    <t xml:space="preserve">    Range("D43").Value = Td</t>
  </si>
  <si>
    <t xml:space="preserve">    Range("D44").Value = Ad</t>
  </si>
  <si>
    <t xml:space="preserve">    Range("D45").Value = Pd</t>
  </si>
  <si>
    <t xml:space="preserve">    Range("D46").Value = Nd</t>
  </si>
  <si>
    <t xml:space="preserve">    Range("D47").Value = Qdcalc</t>
  </si>
  <si>
    <t xml:space="preserve">    Range("D48").Value = Frd</t>
  </si>
  <si>
    <t xml:space="preserve">    Range("D50").Value = Bm</t>
  </si>
  <si>
    <t xml:space="preserve">    Range("D51").Value = Tm</t>
  </si>
  <si>
    <t xml:space="preserve">    Range("D52").Value = Am</t>
  </si>
  <si>
    <t xml:space="preserve">    Range("D53").Value = Pm</t>
  </si>
  <si>
    <t xml:space="preserve">    Range("D54").Value = Nm</t>
  </si>
  <si>
    <t xml:space="preserve">    Range("D55").Value = Vm</t>
  </si>
  <si>
    <t xml:space="preserve">    Range("D57").Value = BL</t>
  </si>
  <si>
    <t xml:space="preserve">    Range("D58").Value = TL</t>
  </si>
  <si>
    <t xml:space="preserve">    Range("D59").Value = AL</t>
  </si>
  <si>
    <t xml:space="preserve">    Range("D60").Value = PL</t>
  </si>
  <si>
    <t xml:space="preserve">    Range("D61").Value = VL</t>
  </si>
  <si>
    <t xml:space="preserve">    Range("D63").Value = BR</t>
  </si>
  <si>
    <t xml:space="preserve">    Range("D64").Value = TR</t>
  </si>
  <si>
    <t xml:space="preserve">    Range("D65").Value = AR</t>
  </si>
  <si>
    <t xml:space="preserve">    Range("D66").Value = PR</t>
  </si>
  <si>
    <t xml:space="preserve">    Range("D67").Value = VR</t>
  </si>
  <si>
    <t xml:space="preserve">    Range("D69").Value = T</t>
  </si>
  <si>
    <t xml:space="preserve">    Range("D70").Value = A</t>
  </si>
  <si>
    <t xml:space="preserve">    Range("D71").Value = P</t>
  </si>
  <si>
    <t xml:space="preserve">    Range("D72").Value = Q</t>
  </si>
  <si>
    <t xml:space="preserve">    Range("D73").Value = Fr</t>
  </si>
  <si>
    <t xml:space="preserve">    Range("D74").Value = N</t>
  </si>
  <si>
    <t xml:space="preserve">    Range("D76").Value = Tcr</t>
  </si>
  <si>
    <t xml:space="preserve">    Range("D77").Value = Acr</t>
  </si>
  <si>
    <t xml:space="preserve">    Range("D78").Value = Pcr</t>
  </si>
  <si>
    <t xml:space="preserve">    Range("D79").Value = Vcr</t>
  </si>
  <si>
    <t xml:space="preserve">    Range("D80").Value = Fcr</t>
  </si>
  <si>
    <t xml:space="preserve">    Range("D81").Value = Ycr</t>
  </si>
  <si>
    <t xml:space="preserve">    Range("D88").Value = VLcr</t>
  </si>
  <si>
    <t xml:space="preserve">    Range("D89").Value = FcrL</t>
  </si>
  <si>
    <t xml:space="preserve">    Range("D90").Value = YLcr</t>
  </si>
  <si>
    <t xml:space="preserve">    Range("D91").Value = Vmcr</t>
  </si>
  <si>
    <t xml:space="preserve">    Range("D92").Value = Fcrm</t>
  </si>
  <si>
    <t xml:space="preserve">    Range("D93").Value = Ymcr</t>
  </si>
  <si>
    <t xml:space="preserve">    Range("BA262").Value = VdCr</t>
  </si>
  <si>
    <t xml:space="preserve">    Range("BA263").Value = YdCr</t>
  </si>
  <si>
    <t xml:space="preserve">    Range("BA264").Value = Qm</t>
  </si>
  <si>
    <t xml:space="preserve">    Range("BA265").Value = QL</t>
  </si>
  <si>
    <t xml:space="preserve">    Range("BA266").Value = QR</t>
  </si>
  <si>
    <t xml:space="preserve">    Range("BA267").Value = V</t>
  </si>
  <si>
    <t xml:space="preserve">    Range("BA268").Value = Vlf</t>
  </si>
  <si>
    <t>Capacity Analysis of Composite Channel</t>
  </si>
  <si>
    <t>Left Overbank Bottom Width</t>
  </si>
  <si>
    <t>Right Overbank Bottom Width</t>
  </si>
  <si>
    <t>Low Flow Channel Manning's Nn for Qd</t>
  </si>
  <si>
    <t>Low Flow Channel Manning's Nn for Q100</t>
  </si>
  <si>
    <t>n-m-Q100 =</t>
  </si>
  <si>
    <t>(See USDCM Vol. II, n vs. Depth Graph)</t>
  </si>
  <si>
    <t>Vlf=</t>
  </si>
  <si>
    <t>Qd Critical Velocity</t>
  </si>
  <si>
    <t>Vlfc =</t>
  </si>
  <si>
    <t>Qd Critical Depth</t>
  </si>
  <si>
    <t>Ylfc =</t>
  </si>
  <si>
    <t>Nm-Qd =</t>
  </si>
  <si>
    <t>Nm-Q100 =</t>
  </si>
  <si>
    <t>B-left =</t>
  </si>
  <si>
    <t>Z-left =</t>
  </si>
  <si>
    <t>N-left =</t>
  </si>
  <si>
    <t>B-right =</t>
  </si>
  <si>
    <t>Z-right =</t>
  </si>
  <si>
    <t>N-right =</t>
  </si>
  <si>
    <t>Fr-m =</t>
  </si>
  <si>
    <t>N =</t>
  </si>
  <si>
    <t>Analysis of Steep (Supercritical flow) Channel</t>
  </si>
  <si>
    <t>(for concrete-lined channels only)</t>
  </si>
  <si>
    <t>Design discharge</t>
  </si>
  <si>
    <t xml:space="preserve">Bottom width                                        </t>
  </si>
  <si>
    <t xml:space="preserve">Side slope                                 </t>
  </si>
  <si>
    <t>Z =</t>
  </si>
  <si>
    <t xml:space="preserve">Channel slope                           </t>
  </si>
  <si>
    <t>Channel Manning's n</t>
  </si>
  <si>
    <t>Y/B Ratio (Calculated)</t>
  </si>
  <si>
    <t>Flow depth to width ratio (Y/B)</t>
  </si>
  <si>
    <t>Y* =</t>
  </si>
  <si>
    <t>Value of k = (1+z^2)^0.5</t>
  </si>
  <si>
    <t>k =</t>
  </si>
  <si>
    <t>Wetted perimeter (P/B)</t>
  </si>
  <si>
    <t>P* =</t>
  </si>
  <si>
    <t>Top width  (T/B)</t>
  </si>
  <si>
    <t>T* =</t>
  </si>
  <si>
    <t>Flow area  (A/B^2)</t>
  </si>
  <si>
    <t>A* =</t>
  </si>
  <si>
    <t>Max. Froude number without roll waves</t>
  </si>
  <si>
    <t>F* =</t>
  </si>
  <si>
    <t xml:space="preserve">Limiting discharge parameter </t>
  </si>
  <si>
    <t>Q* =</t>
  </si>
  <si>
    <t>Max. discharge without roll waves</t>
  </si>
  <si>
    <t>Q-limit =</t>
  </si>
  <si>
    <t>Calculated discharge in channel (check)</t>
  </si>
  <si>
    <t>Q-design =</t>
  </si>
  <si>
    <t>Roll Wave Height (Calculated)</t>
  </si>
  <si>
    <t>Limiting flow condition at section 1 (upstream of the jump)</t>
  </si>
  <si>
    <t>Limiting Froude number (F*)</t>
  </si>
  <si>
    <t>F1 =</t>
  </si>
  <si>
    <t>Normal depth upstream of the jump = Y*B</t>
  </si>
  <si>
    <t>Y1=</t>
  </si>
  <si>
    <t>Depth to the centroid of  A1 = 0.5(Y1)</t>
  </si>
  <si>
    <t>Y1-bar=</t>
  </si>
  <si>
    <t xml:space="preserve">Flow area  upstream of the jump = A*B^2 </t>
  </si>
  <si>
    <t>A1 =</t>
  </si>
  <si>
    <t xml:space="preserve">Flow velocity  upstream of the jump = Q/A1 </t>
  </si>
  <si>
    <t>V1 =</t>
  </si>
  <si>
    <t>Required freeboard w/o roll waves= 2+0.025*V1*Y1^0.33</t>
  </si>
  <si>
    <t>Fb =</t>
  </si>
  <si>
    <t>Pulsating flow condition with roll waves at section 2 (downstream of the jump)</t>
  </si>
  <si>
    <t>Froude number for Q-design:</t>
  </si>
  <si>
    <t>F2 =</t>
  </si>
  <si>
    <t>Flow depth downstream of the jump = Y1+h</t>
  </si>
  <si>
    <t>Y2 =</t>
  </si>
  <si>
    <t xml:space="preserve">Depth to the centroid of A2 = 0.5(Y2) </t>
  </si>
  <si>
    <t>Y2-bar=</t>
  </si>
  <si>
    <t xml:space="preserve">Flow area downstream of the jump      </t>
  </si>
  <si>
    <t>A2 =</t>
  </si>
  <si>
    <t>Calculations of roll waves</t>
  </si>
  <si>
    <t xml:space="preserve">Wave speed                               </t>
  </si>
  <si>
    <t>Vw =</t>
  </si>
  <si>
    <t>Flow velocity downstream of the jump</t>
  </si>
  <si>
    <t>V2 =</t>
  </si>
  <si>
    <t xml:space="preserve">Wave celerity = Vw-V2 </t>
  </si>
  <si>
    <t>C =</t>
  </si>
  <si>
    <t xml:space="preserve">Calculated roll wave height  </t>
  </si>
  <si>
    <t>h =</t>
  </si>
  <si>
    <t>Check the solutions by momentum principle</t>
  </si>
  <si>
    <t>Force upstream of jump = ((Vw-V1)*(V2-V1))</t>
  </si>
  <si>
    <t>Force-u/s =</t>
  </si>
  <si>
    <t>lb's</t>
  </si>
  <si>
    <t>Force downstream of jump = (g*(Y2-bar -A1/A2*Y1-bar))</t>
  </si>
  <si>
    <t>Force-d/s =</t>
  </si>
  <si>
    <t>Required channel depth = max.(Y1+Fb, Y1+h)</t>
  </si>
  <si>
    <t>Y-req. =</t>
  </si>
  <si>
    <t>Recommended Values for Manning's N in Overflow Bank Areas in Composite Channel</t>
  </si>
  <si>
    <t>Grass Type</t>
  </si>
  <si>
    <t>Grass Length</t>
  </si>
  <si>
    <t>0.7 ft &lt;Depth&lt;1.5 ft</t>
  </si>
  <si>
    <t>Depth&gt;3.0 ft</t>
  </si>
  <si>
    <t>For Minor Runoff</t>
  </si>
  <si>
    <t>For Major Runoff</t>
  </si>
  <si>
    <t>Bermuda</t>
  </si>
  <si>
    <t>2-inch</t>
  </si>
  <si>
    <t>4-inch</t>
  </si>
  <si>
    <t>Kentucky</t>
  </si>
  <si>
    <t>Any Grass</t>
  </si>
  <si>
    <t xml:space="preserve">  Good Stand</t>
  </si>
  <si>
    <t>12-inch</t>
  </si>
  <si>
    <t>24-inch</t>
  </si>
  <si>
    <t>Fair Stand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</si>
</sst>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0.0000"/>
    <numFmt numFmtId="165" formatCode="0.000"/>
    <numFmt numFmtId="166" formatCode="#,##0.0000"/>
    <numFmt numFmtId="167" formatCode="#,##0.0"/>
    <numFmt numFmtId="168" formatCode="0.00_)"/>
    <numFmt numFmtId="169" formatCode="0.00000"/>
    <numFmt numFmtId="170" formatCode="0.0"/>
    <numFmt numFmtId="171" formatCode="0.0_)"/>
    <numFmt numFmtId="172" formatCode="0.0000_)"/>
    <numFmt numFmtId="173" formatCode="0.000_)"/>
    <numFmt numFmtId="174" formatCode="0.000000"/>
    <numFmt numFmtId="175" formatCode="#,##0.00000"/>
    <numFmt numFmtId="176" formatCode="#,##0.0000_);\(#,##0.0000\)"/>
    <numFmt numFmtId="177" formatCode="#,##0.000_);\(#,##0.000\)"/>
  </numFmts>
  <fonts count="52" x14ac:knownFonts="1">
    <font>
      <sz val="10"/>
      <color rgb="FF000000"/>
      <name val="Arial"/>
      <scheme val="minor"/>
    </font>
    <font>
      <sz val="10"/>
      <color theme="1"/>
      <name val="Arial"/>
    </font>
    <font>
      <b/>
      <sz val="16"/>
      <color theme="1"/>
      <name val="Arial"/>
    </font>
    <font>
      <sz val="10"/>
      <name val="Arial"/>
    </font>
    <font>
      <b/>
      <sz val="12"/>
      <color rgb="FF0000FF"/>
      <name val="Arial"/>
    </font>
    <font>
      <b/>
      <sz val="12"/>
      <color theme="1"/>
      <name val="Arial"/>
    </font>
    <font>
      <b/>
      <u/>
      <sz val="12"/>
      <color theme="1"/>
      <name val="Arial"/>
    </font>
    <font>
      <b/>
      <sz val="10"/>
      <color theme="1"/>
      <name val="Arial"/>
    </font>
    <font>
      <b/>
      <u/>
      <sz val="10"/>
      <color theme="1"/>
      <name val="Arial"/>
    </font>
    <font>
      <b/>
      <i/>
      <sz val="11"/>
      <color theme="1"/>
      <name val="Arial"/>
    </font>
    <font>
      <u/>
      <sz val="10"/>
      <color rgb="FF0000FF"/>
      <name val="Arial"/>
    </font>
    <font>
      <b/>
      <sz val="14"/>
      <color theme="1"/>
      <name val="Arial"/>
    </font>
    <font>
      <b/>
      <sz val="9"/>
      <color theme="1"/>
      <name val="Arial"/>
    </font>
    <font>
      <sz val="9"/>
      <color theme="1"/>
      <name val="Arial"/>
    </font>
    <font>
      <b/>
      <u/>
      <sz val="9"/>
      <color theme="1"/>
      <name val="Arial"/>
    </font>
    <font>
      <b/>
      <sz val="9"/>
      <color rgb="FF000000"/>
      <name val="Arial"/>
    </font>
    <font>
      <sz val="9"/>
      <color rgb="FFFF0000"/>
      <name val="Arial"/>
    </font>
    <font>
      <b/>
      <u/>
      <sz val="9"/>
      <color theme="1"/>
      <name val="Arial"/>
    </font>
    <font>
      <b/>
      <sz val="9"/>
      <color rgb="FFFF0000"/>
      <name val="Arial"/>
    </font>
    <font>
      <sz val="12"/>
      <color theme="1"/>
      <name val="Arial"/>
    </font>
    <font>
      <b/>
      <sz val="18"/>
      <color theme="1"/>
      <name val="Arial"/>
    </font>
    <font>
      <sz val="11"/>
      <color theme="1"/>
      <name val="Arial"/>
    </font>
    <font>
      <b/>
      <sz val="11"/>
      <color theme="1"/>
      <name val="Arial"/>
    </font>
    <font>
      <b/>
      <sz val="11"/>
      <color rgb="FFFF0000"/>
      <name val="Arial"/>
    </font>
    <font>
      <b/>
      <u/>
      <sz val="14"/>
      <color theme="1"/>
      <name val="Arial"/>
    </font>
    <font>
      <b/>
      <u/>
      <sz val="14"/>
      <color theme="1"/>
      <name val="Arial"/>
    </font>
    <font>
      <sz val="16"/>
      <color theme="1"/>
      <name val="Arial"/>
    </font>
    <font>
      <sz val="11"/>
      <color rgb="FFFF0000"/>
      <name val="Arial"/>
    </font>
    <font>
      <sz val="8"/>
      <color theme="1"/>
      <name val="Arial"/>
    </font>
    <font>
      <b/>
      <u/>
      <sz val="9"/>
      <color theme="1"/>
      <name val="Arial"/>
    </font>
    <font>
      <sz val="9"/>
      <color rgb="FF000000"/>
      <name val="Arial"/>
    </font>
    <font>
      <b/>
      <sz val="8"/>
      <color rgb="FFFF0000"/>
      <name val="Arial"/>
    </font>
    <font>
      <b/>
      <u/>
      <sz val="9"/>
      <color theme="1"/>
      <name val="Arial"/>
    </font>
    <font>
      <sz val="12"/>
      <color rgb="FFFF0000"/>
      <name val="Arial"/>
    </font>
    <font>
      <sz val="10"/>
      <color rgb="FFFF0000"/>
      <name val="Arial"/>
    </font>
    <font>
      <i/>
      <sz val="9"/>
      <color theme="1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000000"/>
      <name val="Arial"/>
    </font>
    <font>
      <b/>
      <i/>
      <sz val="9"/>
      <color theme="1"/>
      <name val="Arial"/>
    </font>
    <font>
      <i/>
      <sz val="10"/>
      <color theme="1"/>
      <name val="Arial"/>
    </font>
    <font>
      <vertAlign val="subscript"/>
      <sz val="9"/>
      <color theme="1"/>
      <name val="Arial"/>
    </font>
    <font>
      <b/>
      <vertAlign val="subscript"/>
      <sz val="9"/>
      <color theme="1"/>
      <name val="Arial"/>
    </font>
    <font>
      <vertAlign val="subscript"/>
      <sz val="10"/>
      <color theme="1"/>
      <name val="Arial"/>
    </font>
    <font>
      <b/>
      <vertAlign val="subscript"/>
      <sz val="10"/>
      <color theme="1"/>
      <name val="Arial"/>
    </font>
    <font>
      <u/>
      <sz val="9"/>
      <color theme="1"/>
      <name val="Arial"/>
    </font>
    <font>
      <b/>
      <sz val="11"/>
      <color rgb="FFA20000"/>
      <name val="Arial"/>
      <family val="2"/>
    </font>
    <font>
      <sz val="11"/>
      <color rgb="FFA20000"/>
      <name val="Arial"/>
      <family val="2"/>
    </font>
    <font>
      <b/>
      <sz val="9"/>
      <color rgb="FFA20000"/>
      <name val="Arial"/>
      <family val="2"/>
    </font>
    <font>
      <sz val="10"/>
      <color rgb="FFA20000"/>
      <name val="Arial"/>
      <family val="2"/>
    </font>
    <font>
      <b/>
      <sz val="12"/>
      <color rgb="FFA20000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CC"/>
      </patternFill>
    </fill>
    <fill>
      <patternFill patternType="solid">
        <fgColor rgb="FFFFFF99"/>
        <bgColor rgb="FFFFFF99"/>
      </patternFill>
    </fill>
  </fills>
  <borders count="87"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double">
        <color rgb="FF000000"/>
      </bottom>
      <diagonal/>
    </border>
    <border>
      <left/>
      <right/>
      <top style="thick">
        <color rgb="FF000000"/>
      </top>
      <bottom style="double">
        <color rgb="FF000000"/>
      </bottom>
      <diagonal/>
    </border>
    <border>
      <left/>
      <right style="thick">
        <color rgb="FF000000"/>
      </right>
      <top style="thick">
        <color rgb="FF000000"/>
      </top>
      <bottom style="double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426">
    <xf numFmtId="0" fontId="0" fillId="0" borderId="0" xfId="0"/>
    <xf numFmtId="0" fontId="1" fillId="2" borderId="1" xfId="0" applyFont="1" applyFill="1" applyBorder="1"/>
    <xf numFmtId="0" fontId="6" fillId="3" borderId="1" xfId="0" applyFont="1" applyFill="1" applyBorder="1"/>
    <xf numFmtId="0" fontId="7" fillId="2" borderId="1" xfId="0" applyFont="1" applyFill="1" applyBorder="1"/>
    <xf numFmtId="0" fontId="1" fillId="3" borderId="1" xfId="0" applyFont="1" applyFill="1" applyBorder="1"/>
    <xf numFmtId="0" fontId="8" fillId="3" borderId="1" xfId="0" applyFont="1" applyFill="1" applyBorder="1"/>
    <xf numFmtId="0" fontId="1" fillId="3" borderId="13" xfId="0" applyFont="1" applyFill="1" applyBorder="1"/>
    <xf numFmtId="0" fontId="7" fillId="2" borderId="13" xfId="0" applyFont="1" applyFill="1" applyBorder="1"/>
    <xf numFmtId="0" fontId="1" fillId="2" borderId="13" xfId="0" applyFont="1" applyFill="1" applyBorder="1"/>
    <xf numFmtId="0" fontId="7" fillId="3" borderId="1" xfId="0" applyFont="1" applyFill="1" applyBorder="1"/>
    <xf numFmtId="0" fontId="7" fillId="3" borderId="1" xfId="0" applyFont="1" applyFill="1" applyBorder="1" applyAlignment="1">
      <alignment horizontal="right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right"/>
    </xf>
    <xf numFmtId="0" fontId="10" fillId="2" borderId="1" xfId="0" applyFont="1" applyFill="1" applyBorder="1"/>
    <xf numFmtId="0" fontId="12" fillId="2" borderId="1" xfId="0" applyFont="1" applyFill="1" applyBorder="1" applyAlignment="1">
      <alignment horizontal="right"/>
    </xf>
    <xf numFmtId="0" fontId="13" fillId="2" borderId="1" xfId="0" applyFont="1" applyFill="1" applyBorder="1"/>
    <xf numFmtId="0" fontId="12" fillId="2" borderId="1" xfId="0" applyFont="1" applyFill="1" applyBorder="1"/>
    <xf numFmtId="0" fontId="14" fillId="2" borderId="23" xfId="0" applyFont="1" applyFill="1" applyBorder="1"/>
    <xf numFmtId="0" fontId="13" fillId="2" borderId="24" xfId="0" applyFont="1" applyFill="1" applyBorder="1"/>
    <xf numFmtId="0" fontId="13" fillId="2" borderId="25" xfId="0" applyFont="1" applyFill="1" applyBorder="1"/>
    <xf numFmtId="0" fontId="13" fillId="2" borderId="26" xfId="0" applyFont="1" applyFill="1" applyBorder="1"/>
    <xf numFmtId="0" fontId="13" fillId="2" borderId="1" xfId="0" applyFont="1" applyFill="1" applyBorder="1" applyAlignment="1">
      <alignment horizontal="right"/>
    </xf>
    <xf numFmtId="164" fontId="13" fillId="4" borderId="27" xfId="0" applyNumberFormat="1" applyFont="1" applyFill="1" applyBorder="1"/>
    <xf numFmtId="0" fontId="13" fillId="2" borderId="28" xfId="0" applyFont="1" applyFill="1" applyBorder="1"/>
    <xf numFmtId="165" fontId="13" fillId="4" borderId="29" xfId="0" applyNumberFormat="1" applyFont="1" applyFill="1" applyBorder="1"/>
    <xf numFmtId="4" fontId="13" fillId="4" borderId="27" xfId="0" applyNumberFormat="1" applyFont="1" applyFill="1" applyBorder="1"/>
    <xf numFmtId="4" fontId="13" fillId="4" borderId="29" xfId="0" applyNumberFormat="1" applyFont="1" applyFill="1" applyBorder="1"/>
    <xf numFmtId="4" fontId="12" fillId="4" borderId="29" xfId="0" applyNumberFormat="1" applyFont="1" applyFill="1" applyBorder="1"/>
    <xf numFmtId="0" fontId="12" fillId="2" borderId="30" xfId="0" applyFont="1" applyFill="1" applyBorder="1"/>
    <xf numFmtId="0" fontId="13" fillId="2" borderId="13" xfId="0" applyFont="1" applyFill="1" applyBorder="1" applyAlignment="1">
      <alignment horizontal="right"/>
    </xf>
    <xf numFmtId="2" fontId="13" fillId="2" borderId="13" xfId="0" applyNumberFormat="1" applyFont="1" applyFill="1" applyBorder="1"/>
    <xf numFmtId="0" fontId="13" fillId="2" borderId="31" xfId="0" applyFont="1" applyFill="1" applyBorder="1"/>
    <xf numFmtId="2" fontId="15" fillId="4" borderId="29" xfId="0" applyNumberFormat="1" applyFont="1" applyFill="1" applyBorder="1"/>
    <xf numFmtId="0" fontId="16" fillId="2" borderId="1" xfId="0" applyFont="1" applyFill="1" applyBorder="1"/>
    <xf numFmtId="0" fontId="17" fillId="2" borderId="26" xfId="0" applyFont="1" applyFill="1" applyBorder="1"/>
    <xf numFmtId="2" fontId="13" fillId="2" borderId="1" xfId="0" applyNumberFormat="1" applyFont="1" applyFill="1" applyBorder="1"/>
    <xf numFmtId="0" fontId="12" fillId="2" borderId="26" xfId="0" applyFont="1" applyFill="1" applyBorder="1"/>
    <xf numFmtId="2" fontId="18" fillId="2" borderId="1" xfId="0" applyNumberFormat="1" applyFont="1" applyFill="1" applyBorder="1"/>
    <xf numFmtId="2" fontId="15" fillId="5" borderId="27" xfId="0" applyNumberFormat="1" applyFont="1" applyFill="1" applyBorder="1"/>
    <xf numFmtId="0" fontId="18" fillId="2" borderId="1" xfId="0" applyFont="1" applyFill="1" applyBorder="1"/>
    <xf numFmtId="0" fontId="13" fillId="2" borderId="24" xfId="0" applyFont="1" applyFill="1" applyBorder="1" applyAlignment="1">
      <alignment horizontal="right"/>
    </xf>
    <xf numFmtId="2" fontId="13" fillId="2" borderId="24" xfId="0" applyNumberFormat="1" applyFont="1" applyFill="1" applyBorder="1"/>
    <xf numFmtId="4" fontId="13" fillId="5" borderId="29" xfId="0" applyNumberFormat="1" applyFont="1" applyFill="1" applyBorder="1"/>
    <xf numFmtId="4" fontId="15" fillId="5" borderId="27" xfId="0" applyNumberFormat="1" applyFont="1" applyFill="1" applyBorder="1"/>
    <xf numFmtId="4" fontId="12" fillId="5" borderId="29" xfId="0" applyNumberFormat="1" applyFont="1" applyFill="1" applyBorder="1"/>
    <xf numFmtId="4" fontId="13" fillId="5" borderId="27" xfId="0" applyNumberFormat="1" applyFont="1" applyFill="1" applyBorder="1"/>
    <xf numFmtId="0" fontId="1" fillId="2" borderId="30" xfId="0" applyFont="1" applyFill="1" applyBorder="1"/>
    <xf numFmtId="2" fontId="1" fillId="2" borderId="32" xfId="0" applyNumberFormat="1" applyFont="1" applyFill="1" applyBorder="1"/>
    <xf numFmtId="0" fontId="1" fillId="2" borderId="31" xfId="0" applyFont="1" applyFill="1" applyBorder="1"/>
    <xf numFmtId="2" fontId="1" fillId="2" borderId="1" xfId="0" applyNumberFormat="1" applyFont="1" applyFill="1" applyBorder="1"/>
    <xf numFmtId="0" fontId="13" fillId="2" borderId="30" xfId="0" applyFont="1" applyFill="1" applyBorder="1"/>
    <xf numFmtId="0" fontId="13" fillId="2" borderId="13" xfId="0" applyFont="1" applyFill="1" applyBorder="1"/>
    <xf numFmtId="0" fontId="19" fillId="2" borderId="1" xfId="0" applyFont="1" applyFill="1" applyBorder="1"/>
    <xf numFmtId="0" fontId="19" fillId="6" borderId="1" xfId="0" applyFont="1" applyFill="1" applyBorder="1" applyAlignment="1">
      <alignment horizontal="center" vertical="center"/>
    </xf>
    <xf numFmtId="0" fontId="20" fillId="2" borderId="1" xfId="0" applyFont="1" applyFill="1" applyBorder="1"/>
    <xf numFmtId="0" fontId="21" fillId="2" borderId="1" xfId="0" applyFont="1" applyFill="1" applyBorder="1"/>
    <xf numFmtId="0" fontId="21" fillId="2" borderId="1" xfId="0" applyFont="1" applyFill="1" applyBorder="1" applyAlignment="1">
      <alignment horizontal="right"/>
    </xf>
    <xf numFmtId="2" fontId="21" fillId="4" borderId="27" xfId="0" applyNumberFormat="1" applyFont="1" applyFill="1" applyBorder="1"/>
    <xf numFmtId="0" fontId="21" fillId="2" borderId="1" xfId="0" applyFont="1" applyFill="1" applyBorder="1" applyAlignment="1">
      <alignment horizontal="center"/>
    </xf>
    <xf numFmtId="2" fontId="21" fillId="4" borderId="29" xfId="0" applyNumberFormat="1" applyFont="1" applyFill="1" applyBorder="1"/>
    <xf numFmtId="165" fontId="21" fillId="4" borderId="29" xfId="0" applyNumberFormat="1" applyFont="1" applyFill="1" applyBorder="1" applyAlignment="1">
      <alignment horizontal="right"/>
    </xf>
    <xf numFmtId="164" fontId="21" fillId="4" borderId="29" xfId="0" applyNumberFormat="1" applyFont="1" applyFill="1" applyBorder="1"/>
    <xf numFmtId="0" fontId="21" fillId="2" borderId="33" xfId="0" applyFont="1" applyFill="1" applyBorder="1"/>
    <xf numFmtId="0" fontId="22" fillId="2" borderId="34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22" fillId="2" borderId="35" xfId="0" applyFont="1" applyFill="1" applyBorder="1" applyAlignment="1">
      <alignment horizontal="center"/>
    </xf>
    <xf numFmtId="0" fontId="22" fillId="2" borderId="36" xfId="0" applyFont="1" applyFill="1" applyBorder="1" applyAlignment="1">
      <alignment horizontal="center"/>
    </xf>
    <xf numFmtId="4" fontId="21" fillId="4" borderId="37" xfId="0" applyNumberFormat="1" applyFont="1" applyFill="1" applyBorder="1"/>
    <xf numFmtId="166" fontId="21" fillId="5" borderId="37" xfId="0" applyNumberFormat="1" applyFont="1" applyFill="1" applyBorder="1"/>
    <xf numFmtId="4" fontId="21" fillId="5" borderId="37" xfId="0" applyNumberFormat="1" applyFont="1" applyFill="1" applyBorder="1"/>
    <xf numFmtId="167" fontId="21" fillId="5" borderId="37" xfId="0" applyNumberFormat="1" applyFont="1" applyFill="1" applyBorder="1"/>
    <xf numFmtId="0" fontId="2" fillId="2" borderId="1" xfId="0" applyFont="1" applyFill="1" applyBorder="1"/>
    <xf numFmtId="0" fontId="21" fillId="4" borderId="27" xfId="0" applyFont="1" applyFill="1" applyBorder="1"/>
    <xf numFmtId="2" fontId="21" fillId="4" borderId="37" xfId="0" applyNumberFormat="1" applyFont="1" applyFill="1" applyBorder="1"/>
    <xf numFmtId="2" fontId="21" fillId="5" borderId="37" xfId="0" applyNumberFormat="1" applyFont="1" applyFill="1" applyBorder="1"/>
    <xf numFmtId="2" fontId="19" fillId="2" borderId="1" xfId="0" applyNumberFormat="1" applyFont="1" applyFill="1" applyBorder="1"/>
    <xf numFmtId="0" fontId="19" fillId="2" borderId="41" xfId="0" applyFont="1" applyFill="1" applyBorder="1"/>
    <xf numFmtId="0" fontId="19" fillId="2" borderId="42" xfId="0" applyFont="1" applyFill="1" applyBorder="1"/>
    <xf numFmtId="0" fontId="22" fillId="2" borderId="1" xfId="0" applyFont="1" applyFill="1" applyBorder="1"/>
    <xf numFmtId="2" fontId="21" fillId="5" borderId="27" xfId="0" applyNumberFormat="1" applyFont="1" applyFill="1" applyBorder="1"/>
    <xf numFmtId="2" fontId="21" fillId="5" borderId="29" xfId="0" applyNumberFormat="1" applyFont="1" applyFill="1" applyBorder="1"/>
    <xf numFmtId="165" fontId="21" fillId="4" borderId="29" xfId="0" applyNumberFormat="1" applyFont="1" applyFill="1" applyBorder="1"/>
    <xf numFmtId="164" fontId="21" fillId="5" borderId="29" xfId="0" applyNumberFormat="1" applyFont="1" applyFill="1" applyBorder="1"/>
    <xf numFmtId="4" fontId="21" fillId="4" borderId="29" xfId="0" applyNumberFormat="1" applyFont="1" applyFill="1" applyBorder="1"/>
    <xf numFmtId="168" fontId="19" fillId="2" borderId="1" xfId="0" applyNumberFormat="1" applyFont="1" applyFill="1" applyBorder="1"/>
    <xf numFmtId="0" fontId="19" fillId="2" borderId="1" xfId="0" applyFont="1" applyFill="1" applyBorder="1" applyAlignment="1">
      <alignment horizontal="right"/>
    </xf>
    <xf numFmtId="2" fontId="21" fillId="2" borderId="33" xfId="0" applyNumberFormat="1" applyFont="1" applyFill="1" applyBorder="1"/>
    <xf numFmtId="0" fontId="5" fillId="2" borderId="1" xfId="0" applyFont="1" applyFill="1" applyBorder="1"/>
    <xf numFmtId="0" fontId="23" fillId="2" borderId="1" xfId="0" applyFont="1" applyFill="1" applyBorder="1"/>
    <xf numFmtId="2" fontId="21" fillId="5" borderId="1" xfId="0" applyNumberFormat="1" applyFont="1" applyFill="1" applyBorder="1"/>
    <xf numFmtId="168" fontId="5" fillId="2" borderId="1" xfId="0" applyNumberFormat="1" applyFont="1" applyFill="1" applyBorder="1"/>
    <xf numFmtId="0" fontId="21" fillId="2" borderId="41" xfId="0" applyFont="1" applyFill="1" applyBorder="1"/>
    <xf numFmtId="0" fontId="26" fillId="2" borderId="1" xfId="0" applyFont="1" applyFill="1" applyBorder="1"/>
    <xf numFmtId="0" fontId="22" fillId="2" borderId="41" xfId="0" applyFont="1" applyFill="1" applyBorder="1"/>
    <xf numFmtId="0" fontId="1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21" fillId="2" borderId="47" xfId="0" applyFont="1" applyFill="1" applyBorder="1" applyAlignment="1">
      <alignment horizontal="center"/>
    </xf>
    <xf numFmtId="0" fontId="21" fillId="2" borderId="48" xfId="0" applyFont="1" applyFill="1" applyBorder="1" applyAlignment="1">
      <alignment horizontal="center"/>
    </xf>
    <xf numFmtId="0" fontId="21" fillId="2" borderId="49" xfId="0" applyFont="1" applyFill="1" applyBorder="1" applyAlignment="1">
      <alignment horizontal="center"/>
    </xf>
    <xf numFmtId="0" fontId="21" fillId="2" borderId="50" xfId="0" applyFont="1" applyFill="1" applyBorder="1" applyAlignment="1">
      <alignment horizontal="center"/>
    </xf>
    <xf numFmtId="0" fontId="21" fillId="2" borderId="51" xfId="0" applyFont="1" applyFill="1" applyBorder="1" applyAlignment="1">
      <alignment horizontal="center"/>
    </xf>
    <xf numFmtId="0" fontId="21" fillId="2" borderId="42" xfId="0" applyFont="1" applyFill="1" applyBorder="1" applyAlignment="1">
      <alignment horizontal="center"/>
    </xf>
    <xf numFmtId="16" fontId="21" fillId="2" borderId="51" xfId="0" applyNumberFormat="1" applyFont="1" applyFill="1" applyBorder="1" applyAlignment="1">
      <alignment horizontal="center"/>
    </xf>
    <xf numFmtId="0" fontId="21" fillId="2" borderId="52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0" fontId="21" fillId="2" borderId="54" xfId="0" applyFont="1" applyFill="1" applyBorder="1" applyAlignment="1">
      <alignment horizontal="center"/>
    </xf>
    <xf numFmtId="168" fontId="21" fillId="5" borderId="55" xfId="0" applyNumberFormat="1" applyFont="1" applyFill="1" applyBorder="1"/>
    <xf numFmtId="168" fontId="21" fillId="5" borderId="37" xfId="0" applyNumberFormat="1" applyFont="1" applyFill="1" applyBorder="1"/>
    <xf numFmtId="169" fontId="21" fillId="5" borderId="37" xfId="0" applyNumberFormat="1" applyFont="1" applyFill="1" applyBorder="1"/>
    <xf numFmtId="169" fontId="21" fillId="2" borderId="37" xfId="0" applyNumberFormat="1" applyFont="1" applyFill="1" applyBorder="1"/>
    <xf numFmtId="170" fontId="21" fillId="2" borderId="37" xfId="0" applyNumberFormat="1" applyFont="1" applyFill="1" applyBorder="1"/>
    <xf numFmtId="170" fontId="21" fillId="4" borderId="37" xfId="0" applyNumberFormat="1" applyFont="1" applyFill="1" applyBorder="1"/>
    <xf numFmtId="170" fontId="21" fillId="5" borderId="37" xfId="0" applyNumberFormat="1" applyFont="1" applyFill="1" applyBorder="1"/>
    <xf numFmtId="2" fontId="21" fillId="5" borderId="56" xfId="0" applyNumberFormat="1" applyFont="1" applyFill="1" applyBorder="1"/>
    <xf numFmtId="4" fontId="21" fillId="5" borderId="56" xfId="0" applyNumberFormat="1" applyFont="1" applyFill="1" applyBorder="1"/>
    <xf numFmtId="168" fontId="21" fillId="4" borderId="55" xfId="0" applyNumberFormat="1" applyFont="1" applyFill="1" applyBorder="1"/>
    <xf numFmtId="168" fontId="21" fillId="4" borderId="57" xfId="0" applyNumberFormat="1" applyFont="1" applyFill="1" applyBorder="1"/>
    <xf numFmtId="168" fontId="21" fillId="5" borderId="58" xfId="0" applyNumberFormat="1" applyFont="1" applyFill="1" applyBorder="1"/>
    <xf numFmtId="2" fontId="21" fillId="5" borderId="58" xfId="0" applyNumberFormat="1" applyFont="1" applyFill="1" applyBorder="1"/>
    <xf numFmtId="169" fontId="21" fillId="5" borderId="58" xfId="0" applyNumberFormat="1" applyFont="1" applyFill="1" applyBorder="1"/>
    <xf numFmtId="170" fontId="21" fillId="5" borderId="58" xfId="0" applyNumberFormat="1" applyFont="1" applyFill="1" applyBorder="1"/>
    <xf numFmtId="2" fontId="21" fillId="5" borderId="59" xfId="0" applyNumberFormat="1" applyFont="1" applyFill="1" applyBorder="1"/>
    <xf numFmtId="4" fontId="21" fillId="5" borderId="58" xfId="0" applyNumberFormat="1" applyFont="1" applyFill="1" applyBorder="1"/>
    <xf numFmtId="4" fontId="21" fillId="5" borderId="59" xfId="0" applyNumberFormat="1" applyFont="1" applyFill="1" applyBorder="1"/>
    <xf numFmtId="0" fontId="21" fillId="2" borderId="42" xfId="0" applyFont="1" applyFill="1" applyBorder="1"/>
    <xf numFmtId="168" fontId="21" fillId="2" borderId="1" xfId="0" applyNumberFormat="1" applyFont="1" applyFill="1" applyBorder="1"/>
    <xf numFmtId="165" fontId="21" fillId="5" borderId="27" xfId="0" applyNumberFormat="1" applyFont="1" applyFill="1" applyBorder="1"/>
    <xf numFmtId="164" fontId="21" fillId="5" borderId="27" xfId="0" applyNumberFormat="1" applyFont="1" applyFill="1" applyBorder="1"/>
    <xf numFmtId="4" fontId="21" fillId="5" borderId="29" xfId="0" applyNumberFormat="1" applyFont="1" applyFill="1" applyBorder="1"/>
    <xf numFmtId="171" fontId="19" fillId="2" borderId="1" xfId="0" applyNumberFormat="1" applyFont="1" applyFill="1" applyBorder="1"/>
    <xf numFmtId="0" fontId="21" fillId="2" borderId="34" xfId="0" applyFont="1" applyFill="1" applyBorder="1" applyAlignment="1">
      <alignment horizontal="center"/>
    </xf>
    <xf numFmtId="1" fontId="21" fillId="2" borderId="34" xfId="0" applyNumberFormat="1" applyFont="1" applyFill="1" applyBorder="1" applyAlignment="1">
      <alignment horizontal="center"/>
    </xf>
    <xf numFmtId="0" fontId="21" fillId="2" borderId="60" xfId="0" applyFont="1" applyFill="1" applyBorder="1" applyAlignment="1">
      <alignment horizontal="center"/>
    </xf>
    <xf numFmtId="0" fontId="21" fillId="2" borderId="35" xfId="0" applyFont="1" applyFill="1" applyBorder="1" applyAlignment="1">
      <alignment horizontal="center"/>
    </xf>
    <xf numFmtId="172" fontId="21" fillId="2" borderId="35" xfId="0" applyNumberFormat="1" applyFont="1" applyFill="1" applyBorder="1" applyAlignment="1">
      <alignment horizontal="center"/>
    </xf>
    <xf numFmtId="0" fontId="21" fillId="2" borderId="36" xfId="0" applyFont="1" applyFill="1" applyBorder="1" applyAlignment="1">
      <alignment horizontal="center"/>
    </xf>
    <xf numFmtId="172" fontId="21" fillId="2" borderId="36" xfId="0" applyNumberFormat="1" applyFont="1" applyFill="1" applyBorder="1" applyAlignment="1">
      <alignment horizontal="center"/>
    </xf>
    <xf numFmtId="2" fontId="21" fillId="4" borderId="55" xfId="0" applyNumberFormat="1" applyFont="1" applyFill="1" applyBorder="1"/>
    <xf numFmtId="172" fontId="21" fillId="2" borderId="37" xfId="0" applyNumberFormat="1" applyFont="1" applyFill="1" applyBorder="1"/>
    <xf numFmtId="165" fontId="21" fillId="2" borderId="37" xfId="0" applyNumberFormat="1" applyFont="1" applyFill="1" applyBorder="1"/>
    <xf numFmtId="0" fontId="27" fillId="2" borderId="56" xfId="0" applyFont="1" applyFill="1" applyBorder="1"/>
    <xf numFmtId="2" fontId="21" fillId="2" borderId="37" xfId="0" applyNumberFormat="1" applyFont="1" applyFill="1" applyBorder="1"/>
    <xf numFmtId="172" fontId="21" fillId="5" borderId="37" xfId="0" applyNumberFormat="1" applyFont="1" applyFill="1" applyBorder="1"/>
    <xf numFmtId="165" fontId="21" fillId="5" borderId="37" xfId="0" applyNumberFormat="1" applyFont="1" applyFill="1" applyBorder="1"/>
    <xf numFmtId="2" fontId="21" fillId="4" borderId="57" xfId="0" applyNumberFormat="1" applyFont="1" applyFill="1" applyBorder="1"/>
    <xf numFmtId="2" fontId="21" fillId="4" borderId="58" xfId="0" applyNumberFormat="1" applyFont="1" applyFill="1" applyBorder="1"/>
    <xf numFmtId="172" fontId="21" fillId="5" borderId="58" xfId="0" applyNumberFormat="1" applyFont="1" applyFill="1" applyBorder="1"/>
    <xf numFmtId="165" fontId="21" fillId="5" borderId="58" xfId="0" applyNumberFormat="1" applyFont="1" applyFill="1" applyBorder="1"/>
    <xf numFmtId="172" fontId="19" fillId="2" borderId="1" xfId="0" applyNumberFormat="1" applyFont="1" applyFill="1" applyBorder="1"/>
    <xf numFmtId="173" fontId="19" fillId="2" borderId="1" xfId="0" applyNumberFormat="1" applyFont="1" applyFill="1" applyBorder="1"/>
    <xf numFmtId="2" fontId="13" fillId="4" borderId="27" xfId="0" applyNumberFormat="1" applyFont="1" applyFill="1" applyBorder="1"/>
    <xf numFmtId="164" fontId="13" fillId="2" borderId="1" xfId="0" applyNumberFormat="1" applyFont="1" applyFill="1" applyBorder="1"/>
    <xf numFmtId="1" fontId="13" fillId="4" borderId="29" xfId="0" applyNumberFormat="1" applyFont="1" applyFill="1" applyBorder="1"/>
    <xf numFmtId="164" fontId="13" fillId="4" borderId="29" xfId="0" applyNumberFormat="1" applyFont="1" applyFill="1" applyBorder="1"/>
    <xf numFmtId="2" fontId="12" fillId="4" borderId="29" xfId="0" applyNumberFormat="1" applyFont="1" applyFill="1" applyBorder="1"/>
    <xf numFmtId="2" fontId="13" fillId="4" borderId="29" xfId="0" applyNumberFormat="1" applyFont="1" applyFill="1" applyBorder="1"/>
    <xf numFmtId="49" fontId="13" fillId="4" borderId="27" xfId="0" applyNumberFormat="1" applyFont="1" applyFill="1" applyBorder="1" applyAlignment="1">
      <alignment horizontal="center"/>
    </xf>
    <xf numFmtId="49" fontId="12" fillId="4" borderId="29" xfId="0" applyNumberFormat="1" applyFont="1" applyFill="1" applyBorder="1" applyAlignment="1">
      <alignment horizontal="center"/>
    </xf>
    <xf numFmtId="2" fontId="13" fillId="2" borderId="24" xfId="0" applyNumberFormat="1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/>
    </xf>
    <xf numFmtId="2" fontId="13" fillId="5" borderId="27" xfId="0" applyNumberFormat="1" applyFont="1" applyFill="1" applyBorder="1"/>
    <xf numFmtId="174" fontId="13" fillId="2" borderId="1" xfId="0" applyNumberFormat="1" applyFont="1" applyFill="1" applyBorder="1"/>
    <xf numFmtId="2" fontId="12" fillId="5" borderId="29" xfId="0" applyNumberFormat="1" applyFont="1" applyFill="1" applyBorder="1"/>
    <xf numFmtId="0" fontId="12" fillId="2" borderId="28" xfId="0" applyFont="1" applyFill="1" applyBorder="1"/>
    <xf numFmtId="2" fontId="13" fillId="5" borderId="29" xfId="0" applyNumberFormat="1" applyFont="1" applyFill="1" applyBorder="1"/>
    <xf numFmtId="4" fontId="12" fillId="5" borderId="27" xfId="0" applyNumberFormat="1" applyFont="1" applyFill="1" applyBorder="1"/>
    <xf numFmtId="2" fontId="12" fillId="5" borderId="27" xfId="0" applyNumberFormat="1" applyFont="1" applyFill="1" applyBorder="1"/>
    <xf numFmtId="164" fontId="13" fillId="5" borderId="27" xfId="0" applyNumberFormat="1" applyFont="1" applyFill="1" applyBorder="1"/>
    <xf numFmtId="4" fontId="13" fillId="2" borderId="1" xfId="0" applyNumberFormat="1" applyFont="1" applyFill="1" applyBorder="1"/>
    <xf numFmtId="49" fontId="12" fillId="2" borderId="1" xfId="0" applyNumberFormat="1" applyFont="1" applyFill="1" applyBorder="1"/>
    <xf numFmtId="0" fontId="7" fillId="2" borderId="1" xfId="0" applyFont="1" applyFill="1" applyBorder="1" applyAlignment="1">
      <alignment horizontal="left"/>
    </xf>
    <xf numFmtId="0" fontId="13" fillId="2" borderId="63" xfId="0" applyFont="1" applyFill="1" applyBorder="1" applyAlignment="1">
      <alignment horizontal="center"/>
    </xf>
    <xf numFmtId="0" fontId="13" fillId="2" borderId="64" xfId="0" applyFont="1" applyFill="1" applyBorder="1" applyAlignment="1">
      <alignment horizontal="center"/>
    </xf>
    <xf numFmtId="0" fontId="13" fillId="2" borderId="65" xfId="0" applyFont="1" applyFill="1" applyBorder="1" applyAlignment="1">
      <alignment horizontal="center"/>
    </xf>
    <xf numFmtId="0" fontId="13" fillId="2" borderId="66" xfId="0" applyFont="1" applyFill="1" applyBorder="1" applyAlignment="1">
      <alignment horizontal="center"/>
    </xf>
    <xf numFmtId="165" fontId="1" fillId="2" borderId="67" xfId="0" applyNumberFormat="1" applyFont="1" applyFill="1" applyBorder="1" applyAlignment="1">
      <alignment horizontal="center"/>
    </xf>
    <xf numFmtId="165" fontId="1" fillId="2" borderId="68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right" wrapText="1"/>
    </xf>
    <xf numFmtId="165" fontId="1" fillId="2" borderId="63" xfId="0" applyNumberFormat="1" applyFont="1" applyFill="1" applyBorder="1" applyAlignment="1">
      <alignment horizontal="center" vertical="center" wrapText="1"/>
    </xf>
    <xf numFmtId="165" fontId="1" fillId="2" borderId="73" xfId="0" applyNumberFormat="1" applyFont="1" applyFill="1" applyBorder="1" applyAlignment="1">
      <alignment horizontal="center" vertical="center"/>
    </xf>
    <xf numFmtId="165" fontId="1" fillId="2" borderId="66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vertical="center"/>
    </xf>
    <xf numFmtId="0" fontId="12" fillId="2" borderId="23" xfId="0" applyFont="1" applyFill="1" applyBorder="1"/>
    <xf numFmtId="0" fontId="1" fillId="2" borderId="25" xfId="0" applyFont="1" applyFill="1" applyBorder="1"/>
    <xf numFmtId="0" fontId="18" fillId="2" borderId="1" xfId="0" applyFont="1" applyFill="1" applyBorder="1" applyAlignment="1">
      <alignment horizontal="right"/>
    </xf>
    <xf numFmtId="164" fontId="28" fillId="4" borderId="27" xfId="0" applyNumberFormat="1" applyFont="1" applyFill="1" applyBorder="1" applyAlignment="1">
      <alignment horizontal="center"/>
    </xf>
    <xf numFmtId="0" fontId="1" fillId="2" borderId="28" xfId="0" applyFont="1" applyFill="1" applyBorder="1"/>
    <xf numFmtId="165" fontId="13" fillId="4" borderId="27" xfId="0" applyNumberFormat="1" applyFont="1" applyFill="1" applyBorder="1" applyAlignment="1">
      <alignment horizontal="right"/>
    </xf>
    <xf numFmtId="4" fontId="12" fillId="4" borderId="27" xfId="0" applyNumberFormat="1" applyFont="1" applyFill="1" applyBorder="1" applyAlignment="1">
      <alignment horizontal="right"/>
    </xf>
    <xf numFmtId="49" fontId="12" fillId="4" borderId="27" xfId="0" applyNumberFormat="1" applyFont="1" applyFill="1" applyBorder="1" applyAlignment="1">
      <alignment horizontal="center"/>
    </xf>
    <xf numFmtId="0" fontId="15" fillId="2" borderId="1" xfId="0" applyFont="1" applyFill="1" applyBorder="1"/>
    <xf numFmtId="4" fontId="15" fillId="5" borderId="33" xfId="0" applyNumberFormat="1" applyFont="1" applyFill="1" applyBorder="1"/>
    <xf numFmtId="0" fontId="18" fillId="2" borderId="1" xfId="0" applyFont="1" applyFill="1" applyBorder="1" applyAlignment="1">
      <alignment horizontal="left"/>
    </xf>
    <xf numFmtId="0" fontId="12" fillId="2" borderId="13" xfId="0" applyFont="1" applyFill="1" applyBorder="1"/>
    <xf numFmtId="2" fontId="15" fillId="2" borderId="32" xfId="0" applyNumberFormat="1" applyFont="1" applyFill="1" applyBorder="1"/>
    <xf numFmtId="0" fontId="1" fillId="2" borderId="1" xfId="0" applyFont="1" applyFill="1" applyBorder="1" applyAlignment="1">
      <alignment horizontal="right"/>
    </xf>
    <xf numFmtId="1" fontId="7" fillId="2" borderId="1" xfId="0" applyNumberFormat="1" applyFont="1" applyFill="1" applyBorder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3" fillId="0" borderId="0" xfId="0" applyFont="1"/>
    <xf numFmtId="0" fontId="12" fillId="0" borderId="0" xfId="0" applyFont="1"/>
    <xf numFmtId="0" fontId="29" fillId="0" borderId="2" xfId="0" applyFont="1" applyBorder="1"/>
    <xf numFmtId="0" fontId="13" fillId="0" borderId="3" xfId="0" applyFont="1" applyBorder="1"/>
    <xf numFmtId="0" fontId="13" fillId="0" borderId="4" xfId="0" applyFont="1" applyBorder="1"/>
    <xf numFmtId="0" fontId="13" fillId="0" borderId="5" xfId="0" applyFont="1" applyBorder="1"/>
    <xf numFmtId="0" fontId="13" fillId="0" borderId="0" xfId="0" applyFont="1" applyAlignment="1">
      <alignment horizontal="right"/>
    </xf>
    <xf numFmtId="164" fontId="13" fillId="4" borderId="27" xfId="0" applyNumberFormat="1" applyFont="1" applyFill="1" applyBorder="1" applyAlignment="1">
      <alignment horizontal="right"/>
    </xf>
    <xf numFmtId="0" fontId="13" fillId="0" borderId="6" xfId="0" applyFont="1" applyBorder="1"/>
    <xf numFmtId="167" fontId="13" fillId="4" borderId="29" xfId="0" applyNumberFormat="1" applyFont="1" applyFill="1" applyBorder="1" applyAlignment="1">
      <alignment horizontal="right"/>
    </xf>
    <xf numFmtId="0" fontId="18" fillId="0" borderId="0" xfId="0" applyFont="1"/>
    <xf numFmtId="2" fontId="13" fillId="4" borderId="29" xfId="0" applyNumberFormat="1" applyFont="1" applyFill="1" applyBorder="1" applyAlignment="1">
      <alignment horizontal="right"/>
    </xf>
    <xf numFmtId="0" fontId="12" fillId="0" borderId="5" xfId="0" applyFont="1" applyBorder="1"/>
    <xf numFmtId="167" fontId="12" fillId="4" borderId="29" xfId="0" applyNumberFormat="1" applyFont="1" applyFill="1" applyBorder="1" applyAlignment="1">
      <alignment horizontal="right"/>
    </xf>
    <xf numFmtId="0" fontId="12" fillId="0" borderId="6" xfId="0" applyFont="1" applyBorder="1"/>
    <xf numFmtId="2" fontId="12" fillId="0" borderId="0" xfId="0" applyNumberFormat="1" applyFont="1"/>
    <xf numFmtId="0" fontId="12" fillId="0" borderId="3" xfId="0" applyFont="1" applyBorder="1" applyAlignment="1">
      <alignment horizontal="right"/>
    </xf>
    <xf numFmtId="2" fontId="12" fillId="0" borderId="3" xfId="0" applyNumberFormat="1" applyFont="1" applyBorder="1"/>
    <xf numFmtId="0" fontId="12" fillId="0" borderId="4" xfId="0" applyFont="1" applyBorder="1"/>
    <xf numFmtId="2" fontId="12" fillId="5" borderId="27" xfId="0" applyNumberFormat="1" applyFont="1" applyFill="1" applyBorder="1" applyAlignment="1">
      <alignment horizontal="right"/>
    </xf>
    <xf numFmtId="0" fontId="30" fillId="0" borderId="0" xfId="0" applyFont="1"/>
    <xf numFmtId="1" fontId="12" fillId="5" borderId="29" xfId="0" applyNumberFormat="1" applyFont="1" applyFill="1" applyBorder="1"/>
    <xf numFmtId="164" fontId="15" fillId="5" borderId="29" xfId="0" applyNumberFormat="1" applyFont="1" applyFill="1" applyBorder="1"/>
    <xf numFmtId="0" fontId="22" fillId="0" borderId="0" xfId="0" applyFont="1" applyAlignment="1">
      <alignment horizontal="right"/>
    </xf>
    <xf numFmtId="2" fontId="12" fillId="5" borderId="29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167" fontId="13" fillId="5" borderId="29" xfId="0" applyNumberFormat="1" applyFont="1" applyFill="1" applyBorder="1"/>
    <xf numFmtId="0" fontId="22" fillId="0" borderId="6" xfId="0" applyFont="1" applyBorder="1" applyAlignment="1">
      <alignment horizontal="right" shrinkToFit="1"/>
    </xf>
    <xf numFmtId="0" fontId="31" fillId="0" borderId="6" xfId="0" applyFont="1" applyBorder="1" applyAlignment="1">
      <alignment horizontal="center" vertical="top" textRotation="180" wrapText="1"/>
    </xf>
    <xf numFmtId="0" fontId="1" fillId="0" borderId="6" xfId="0" applyFont="1" applyBorder="1"/>
    <xf numFmtId="0" fontId="22" fillId="0" borderId="6" xfId="0" applyFont="1" applyBorder="1" applyAlignment="1">
      <alignment horizontal="right" vertical="top" shrinkToFit="1"/>
    </xf>
    <xf numFmtId="0" fontId="13" fillId="0" borderId="5" xfId="0" applyFont="1" applyBorder="1" applyAlignment="1">
      <alignment horizontal="left"/>
    </xf>
    <xf numFmtId="2" fontId="13" fillId="5" borderId="29" xfId="0" applyNumberFormat="1" applyFont="1" applyFill="1" applyBorder="1" applyAlignment="1">
      <alignment horizontal="right"/>
    </xf>
    <xf numFmtId="167" fontId="13" fillId="5" borderId="29" xfId="0" applyNumberFormat="1" applyFont="1" applyFill="1" applyBorder="1" applyAlignment="1">
      <alignment horizontal="right"/>
    </xf>
    <xf numFmtId="0" fontId="12" fillId="0" borderId="5" xfId="0" applyFont="1" applyBorder="1" applyAlignment="1">
      <alignment horizontal="left"/>
    </xf>
    <xf numFmtId="2" fontId="12" fillId="0" borderId="0" xfId="0" applyNumberFormat="1" applyFont="1" applyAlignment="1">
      <alignment horizontal="right"/>
    </xf>
    <xf numFmtId="4" fontId="7" fillId="5" borderId="29" xfId="0" applyNumberFormat="1" applyFont="1" applyFill="1" applyBorder="1"/>
    <xf numFmtId="2" fontId="15" fillId="0" borderId="6" xfId="0" applyNumberFormat="1" applyFont="1" applyBorder="1"/>
    <xf numFmtId="167" fontId="12" fillId="5" borderId="29" xfId="0" applyNumberFormat="1" applyFont="1" applyFill="1" applyBorder="1"/>
    <xf numFmtId="0" fontId="13" fillId="0" borderId="7" xfId="0" applyFont="1" applyBorder="1"/>
    <xf numFmtId="0" fontId="13" fillId="0" borderId="8" xfId="0" applyFont="1" applyBorder="1"/>
    <xf numFmtId="3" fontId="13" fillId="0" borderId="8" xfId="0" applyNumberFormat="1" applyFont="1" applyBorder="1"/>
    <xf numFmtId="0" fontId="13" fillId="0" borderId="9" xfId="0" applyFont="1" applyBorder="1"/>
    <xf numFmtId="3" fontId="13" fillId="0" borderId="0" xfId="0" applyNumberFormat="1" applyFont="1"/>
    <xf numFmtId="0" fontId="7" fillId="0" borderId="63" xfId="0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0" fontId="7" fillId="0" borderId="65" xfId="0" applyFont="1" applyBorder="1" applyAlignment="1">
      <alignment horizontal="center"/>
    </xf>
    <xf numFmtId="0" fontId="13" fillId="0" borderId="73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0" fontId="13" fillId="0" borderId="81" xfId="0" applyFont="1" applyBorder="1" applyAlignment="1">
      <alignment horizontal="center"/>
    </xf>
    <xf numFmtId="0" fontId="13" fillId="0" borderId="66" xfId="0" applyFont="1" applyBorder="1" applyAlignment="1">
      <alignment horizontal="center"/>
    </xf>
    <xf numFmtId="0" fontId="13" fillId="0" borderId="67" xfId="0" applyFont="1" applyBorder="1" applyAlignment="1">
      <alignment horizontal="center"/>
    </xf>
    <xf numFmtId="0" fontId="13" fillId="0" borderId="68" xfId="0" applyFont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164" fontId="1" fillId="2" borderId="1" xfId="0" applyNumberFormat="1" applyFont="1" applyFill="1" applyBorder="1"/>
    <xf numFmtId="49" fontId="1" fillId="2" borderId="1" xfId="0" applyNumberFormat="1" applyFont="1" applyFill="1" applyBorder="1"/>
    <xf numFmtId="0" fontId="5" fillId="2" borderId="1" xfId="0" applyFont="1" applyFill="1" applyBorder="1" applyAlignment="1">
      <alignment horizontal="right"/>
    </xf>
    <xf numFmtId="0" fontId="13" fillId="2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left"/>
    </xf>
    <xf numFmtId="0" fontId="12" fillId="2" borderId="23" xfId="0" applyFont="1" applyFill="1" applyBorder="1" applyAlignment="1">
      <alignment horizontal="right"/>
    </xf>
    <xf numFmtId="0" fontId="12" fillId="2" borderId="24" xfId="0" applyFont="1" applyFill="1" applyBorder="1" applyAlignment="1">
      <alignment horizontal="right"/>
    </xf>
    <xf numFmtId="0" fontId="1" fillId="2" borderId="24" xfId="0" applyFont="1" applyFill="1" applyBorder="1"/>
    <xf numFmtId="0" fontId="32" fillId="2" borderId="26" xfId="0" applyFont="1" applyFill="1" applyBorder="1" applyAlignment="1">
      <alignment horizontal="left"/>
    </xf>
    <xf numFmtId="0" fontId="13" fillId="2" borderId="26" xfId="0" applyFont="1" applyFill="1" applyBorder="1" applyAlignment="1">
      <alignment horizontal="left"/>
    </xf>
    <xf numFmtId="3" fontId="13" fillId="4" borderId="27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horizontal="left"/>
    </xf>
    <xf numFmtId="2" fontId="18" fillId="2" borderId="1" xfId="0" applyNumberFormat="1" applyFont="1" applyFill="1" applyBorder="1" applyAlignment="1">
      <alignment horizontal="left"/>
    </xf>
    <xf numFmtId="0" fontId="13" fillId="4" borderId="27" xfId="0" applyFont="1" applyFill="1" applyBorder="1" applyAlignment="1">
      <alignment horizontal="right"/>
    </xf>
    <xf numFmtId="164" fontId="13" fillId="4" borderId="29" xfId="0" applyNumberFormat="1" applyFont="1" applyFill="1" applyBorder="1" applyAlignment="1">
      <alignment horizontal="right"/>
    </xf>
    <xf numFmtId="0" fontId="12" fillId="2" borderId="26" xfId="0" applyFont="1" applyFill="1" applyBorder="1" applyAlignment="1">
      <alignment horizontal="left"/>
    </xf>
    <xf numFmtId="0" fontId="13" fillId="2" borderId="23" xfId="0" applyFont="1" applyFill="1" applyBorder="1" applyAlignment="1">
      <alignment horizontal="left"/>
    </xf>
    <xf numFmtId="166" fontId="12" fillId="5" borderId="27" xfId="0" applyNumberFormat="1" applyFont="1" applyFill="1" applyBorder="1"/>
    <xf numFmtId="167" fontId="13" fillId="5" borderId="27" xfId="0" applyNumberFormat="1" applyFont="1" applyFill="1" applyBorder="1"/>
    <xf numFmtId="3" fontId="13" fillId="2" borderId="1" xfId="0" applyNumberFormat="1" applyFont="1" applyFill="1" applyBorder="1"/>
    <xf numFmtId="166" fontId="13" fillId="5" borderId="29" xfId="0" applyNumberFormat="1" applyFont="1" applyFill="1" applyBorder="1"/>
    <xf numFmtId="3" fontId="12" fillId="5" borderId="29" xfId="0" applyNumberFormat="1" applyFont="1" applyFill="1" applyBorder="1"/>
    <xf numFmtId="164" fontId="19" fillId="2" borderId="1" xfId="0" applyNumberFormat="1" applyFont="1" applyFill="1" applyBorder="1"/>
    <xf numFmtId="49" fontId="19" fillId="2" borderId="1" xfId="0" applyNumberFormat="1" applyFont="1" applyFill="1" applyBorder="1"/>
    <xf numFmtId="0" fontId="19" fillId="2" borderId="26" xfId="0" applyFont="1" applyFill="1" applyBorder="1"/>
    <xf numFmtId="3" fontId="19" fillId="2" borderId="1" xfId="0" applyNumberFormat="1" applyFont="1" applyFill="1" applyBorder="1"/>
    <xf numFmtId="0" fontId="1" fillId="2" borderId="26" xfId="0" applyFont="1" applyFill="1" applyBorder="1" applyAlignment="1">
      <alignment horizontal="left"/>
    </xf>
    <xf numFmtId="0" fontId="22" fillId="2" borderId="1" xfId="0" applyFont="1" applyFill="1" applyBorder="1" applyAlignment="1">
      <alignment horizontal="left"/>
    </xf>
    <xf numFmtId="167" fontId="12" fillId="5" borderId="27" xfId="0" applyNumberFormat="1" applyFont="1" applyFill="1" applyBorder="1"/>
    <xf numFmtId="3" fontId="12" fillId="5" borderId="27" xfId="0" applyNumberFormat="1" applyFont="1" applyFill="1" applyBorder="1"/>
    <xf numFmtId="167" fontId="1" fillId="2" borderId="1" xfId="0" applyNumberFormat="1" applyFont="1" applyFill="1" applyBorder="1"/>
    <xf numFmtId="0" fontId="33" fillId="2" borderId="1" xfId="0" applyFont="1" applyFill="1" applyBorder="1"/>
    <xf numFmtId="0" fontId="34" fillId="2" borderId="1" xfId="0" applyFont="1" applyFill="1" applyBorder="1" applyAlignment="1">
      <alignment horizontal="left"/>
    </xf>
    <xf numFmtId="49" fontId="18" fillId="2" borderId="1" xfId="0" applyNumberFormat="1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170" fontId="1" fillId="2" borderId="1" xfId="0" applyNumberFormat="1" applyFont="1" applyFill="1" applyBorder="1"/>
    <xf numFmtId="175" fontId="13" fillId="4" borderId="27" xfId="0" applyNumberFormat="1" applyFont="1" applyFill="1" applyBorder="1" applyAlignment="1">
      <alignment horizontal="right"/>
    </xf>
    <xf numFmtId="2" fontId="13" fillId="4" borderId="27" xfId="0" applyNumberFormat="1" applyFont="1" applyFill="1" applyBorder="1" applyAlignment="1">
      <alignment horizontal="right"/>
    </xf>
    <xf numFmtId="49" fontId="13" fillId="2" borderId="1" xfId="0" applyNumberFormat="1" applyFont="1" applyFill="1" applyBorder="1" applyAlignment="1">
      <alignment horizontal="left"/>
    </xf>
    <xf numFmtId="0" fontId="1" fillId="2" borderId="33" xfId="0" applyFont="1" applyFill="1" applyBorder="1"/>
    <xf numFmtId="2" fontId="13" fillId="2" borderId="1" xfId="0" applyNumberFormat="1" applyFont="1" applyFill="1" applyBorder="1" applyAlignment="1">
      <alignment horizontal="left"/>
    </xf>
    <xf numFmtId="2" fontId="12" fillId="4" borderId="27" xfId="0" applyNumberFormat="1" applyFont="1" applyFill="1" applyBorder="1" applyAlignment="1">
      <alignment horizontal="right"/>
    </xf>
    <xf numFmtId="2" fontId="12" fillId="4" borderId="27" xfId="0" applyNumberFormat="1" applyFont="1" applyFill="1" applyBorder="1"/>
    <xf numFmtId="166" fontId="13" fillId="5" borderId="27" xfId="0" applyNumberFormat="1" applyFont="1" applyFill="1" applyBorder="1"/>
    <xf numFmtId="2" fontId="19" fillId="2" borderId="1" xfId="0" applyNumberFormat="1" applyFont="1" applyFill="1" applyBorder="1" applyAlignment="1">
      <alignment horizontal="left"/>
    </xf>
    <xf numFmtId="0" fontId="1" fillId="2" borderId="26" xfId="0" applyFont="1" applyFill="1" applyBorder="1"/>
    <xf numFmtId="0" fontId="7" fillId="2" borderId="1" xfId="0" applyFont="1" applyFill="1" applyBorder="1" applyAlignment="1">
      <alignment horizontal="right"/>
    </xf>
    <xf numFmtId="0" fontId="35" fillId="2" borderId="1" xfId="0" applyFont="1" applyFill="1" applyBorder="1"/>
    <xf numFmtId="4" fontId="7" fillId="4" borderId="27" xfId="0" applyNumberFormat="1" applyFont="1" applyFill="1" applyBorder="1" applyAlignment="1">
      <alignment horizontal="right"/>
    </xf>
    <xf numFmtId="2" fontId="1" fillId="4" borderId="29" xfId="0" applyNumberFormat="1" applyFont="1" applyFill="1" applyBorder="1" applyAlignment="1">
      <alignment horizontal="right"/>
    </xf>
    <xf numFmtId="0" fontId="36" fillId="2" borderId="1" xfId="0" applyFont="1" applyFill="1" applyBorder="1"/>
    <xf numFmtId="164" fontId="1" fillId="4" borderId="29" xfId="0" applyNumberFormat="1" applyFont="1" applyFill="1" applyBorder="1" applyAlignment="1">
      <alignment horizontal="right"/>
    </xf>
    <xf numFmtId="0" fontId="37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34" fillId="2" borderId="26" xfId="0" applyFont="1" applyFill="1" applyBorder="1"/>
    <xf numFmtId="164" fontId="1" fillId="2" borderId="1" xfId="0" applyNumberFormat="1" applyFont="1" applyFill="1" applyBorder="1" applyAlignment="1">
      <alignment horizontal="right"/>
    </xf>
    <xf numFmtId="0" fontId="38" fillId="2" borderId="1" xfId="0" applyFont="1" applyFill="1" applyBorder="1"/>
    <xf numFmtId="0" fontId="7" fillId="2" borderId="31" xfId="0" applyFont="1" applyFill="1" applyBorder="1"/>
    <xf numFmtId="0" fontId="1" fillId="2" borderId="24" xfId="0" applyFont="1" applyFill="1" applyBorder="1" applyAlignment="1">
      <alignment horizontal="right"/>
    </xf>
    <xf numFmtId="164" fontId="1" fillId="2" borderId="24" xfId="0" applyNumberFormat="1" applyFont="1" applyFill="1" applyBorder="1" applyAlignment="1">
      <alignment horizontal="right"/>
    </xf>
    <xf numFmtId="0" fontId="38" fillId="2" borderId="24" xfId="0" applyFont="1" applyFill="1" applyBorder="1"/>
    <xf numFmtId="0" fontId="7" fillId="2" borderId="25" xfId="0" applyFont="1" applyFill="1" applyBorder="1"/>
    <xf numFmtId="164" fontId="38" fillId="5" borderId="27" xfId="0" applyNumberFormat="1" applyFont="1" applyFill="1" applyBorder="1" applyAlignment="1">
      <alignment horizontal="right"/>
    </xf>
    <xf numFmtId="176" fontId="37" fillId="2" borderId="28" xfId="0" applyNumberFormat="1" applyFont="1" applyFill="1" applyBorder="1"/>
    <xf numFmtId="4" fontId="1" fillId="5" borderId="29" xfId="0" applyNumberFormat="1" applyFont="1" applyFill="1" applyBorder="1" applyAlignment="1">
      <alignment horizontal="right"/>
    </xf>
    <xf numFmtId="177" fontId="1" fillId="2" borderId="28" xfId="0" applyNumberFormat="1" applyFont="1" applyFill="1" applyBorder="1"/>
    <xf numFmtId="4" fontId="36" fillId="5" borderId="29" xfId="0" applyNumberFormat="1" applyFont="1" applyFill="1" applyBorder="1" applyAlignment="1">
      <alignment horizontal="right"/>
    </xf>
    <xf numFmtId="39" fontId="1" fillId="2" borderId="28" xfId="0" applyNumberFormat="1" applyFont="1" applyFill="1" applyBorder="1"/>
    <xf numFmtId="4" fontId="7" fillId="5" borderId="29" xfId="0" applyNumberFormat="1" applyFont="1" applyFill="1" applyBorder="1" applyAlignment="1">
      <alignment horizontal="right"/>
    </xf>
    <xf numFmtId="39" fontId="37" fillId="2" borderId="28" xfId="0" applyNumberFormat="1" applyFont="1" applyFill="1" applyBorder="1"/>
    <xf numFmtId="0" fontId="18" fillId="2" borderId="26" xfId="0" applyFont="1" applyFill="1" applyBorder="1"/>
    <xf numFmtId="0" fontId="15" fillId="2" borderId="1" xfId="0" applyFont="1" applyFill="1" applyBorder="1" applyAlignment="1">
      <alignment horizontal="right"/>
    </xf>
    <xf numFmtId="2" fontId="15" fillId="2" borderId="1" xfId="0" applyNumberFormat="1" applyFont="1" applyFill="1" applyBorder="1" applyAlignment="1">
      <alignment horizontal="right"/>
    </xf>
    <xf numFmtId="0" fontId="30" fillId="2" borderId="1" xfId="0" applyFont="1" applyFill="1" applyBorder="1"/>
    <xf numFmtId="0" fontId="36" fillId="2" borderId="28" xfId="0" applyFont="1" applyFill="1" applyBorder="1"/>
    <xf numFmtId="2" fontId="1" fillId="2" borderId="1" xfId="0" applyNumberFormat="1" applyFont="1" applyFill="1" applyBorder="1" applyAlignment="1">
      <alignment horizontal="right"/>
    </xf>
    <xf numFmtId="2" fontId="13" fillId="2" borderId="1" xfId="0" applyNumberFormat="1" applyFont="1" applyFill="1" applyBorder="1" applyAlignment="1">
      <alignment horizontal="right"/>
    </xf>
    <xf numFmtId="4" fontId="1" fillId="5" borderId="27" xfId="0" applyNumberFormat="1" applyFont="1" applyFill="1" applyBorder="1" applyAlignment="1">
      <alignment horizontal="right"/>
    </xf>
    <xf numFmtId="0" fontId="39" fillId="2" borderId="1" xfId="0" applyFont="1" applyFill="1" applyBorder="1" applyAlignment="1">
      <alignment horizontal="right"/>
    </xf>
    <xf numFmtId="0" fontId="1" fillId="2" borderId="33" xfId="0" applyFont="1" applyFill="1" applyBorder="1" applyAlignment="1">
      <alignment horizontal="right"/>
    </xf>
    <xf numFmtId="4" fontId="7" fillId="5" borderId="27" xfId="0" applyNumberFormat="1" applyFont="1" applyFill="1" applyBorder="1" applyAlignment="1">
      <alignment horizontal="right"/>
    </xf>
    <xf numFmtId="0" fontId="13" fillId="2" borderId="30" xfId="0" applyFont="1" applyFill="1" applyBorder="1" applyAlignment="1">
      <alignment horizontal="left"/>
    </xf>
    <xf numFmtId="170" fontId="13" fillId="2" borderId="13" xfId="0" applyNumberFormat="1" applyFont="1" applyFill="1" applyBorder="1"/>
    <xf numFmtId="0" fontId="30" fillId="2" borderId="13" xfId="0" applyFont="1" applyFill="1" applyBorder="1"/>
    <xf numFmtId="0" fontId="7" fillId="2" borderId="63" xfId="0" applyFont="1" applyFill="1" applyBorder="1" applyAlignment="1">
      <alignment horizontal="center"/>
    </xf>
    <xf numFmtId="0" fontId="7" fillId="2" borderId="64" xfId="0" applyFont="1" applyFill="1" applyBorder="1" applyAlignment="1">
      <alignment horizontal="center"/>
    </xf>
    <xf numFmtId="0" fontId="7" fillId="2" borderId="65" xfId="0" applyFont="1" applyFill="1" applyBorder="1" applyAlignment="1">
      <alignment horizontal="center"/>
    </xf>
    <xf numFmtId="0" fontId="7" fillId="2" borderId="85" xfId="0" applyFont="1" applyFill="1" applyBorder="1" applyAlignment="1">
      <alignment horizontal="center"/>
    </xf>
    <xf numFmtId="0" fontId="7" fillId="2" borderId="34" xfId="0" applyFont="1" applyFill="1" applyBorder="1" applyAlignment="1">
      <alignment horizontal="center"/>
    </xf>
    <xf numFmtId="0" fontId="7" fillId="2" borderId="86" xfId="0" applyFont="1" applyFill="1" applyBorder="1" applyAlignment="1">
      <alignment horizontal="center"/>
    </xf>
    <xf numFmtId="0" fontId="1" fillId="2" borderId="73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164" fontId="1" fillId="2" borderId="37" xfId="0" applyNumberFormat="1" applyFont="1" applyFill="1" applyBorder="1" applyAlignment="1">
      <alignment horizontal="center"/>
    </xf>
    <xf numFmtId="164" fontId="1" fillId="2" borderId="81" xfId="0" applyNumberFormat="1" applyFont="1" applyFill="1" applyBorder="1" applyAlignment="1">
      <alignment horizontal="center"/>
    </xf>
    <xf numFmtId="0" fontId="7" fillId="2" borderId="73" xfId="0" applyFont="1" applyFill="1" applyBorder="1" applyAlignment="1">
      <alignment horizontal="center"/>
    </xf>
    <xf numFmtId="0" fontId="1" fillId="2" borderId="66" xfId="0" applyFont="1" applyFill="1" applyBorder="1" applyAlignment="1">
      <alignment horizontal="center"/>
    </xf>
    <xf numFmtId="0" fontId="1" fillId="2" borderId="67" xfId="0" applyFont="1" applyFill="1" applyBorder="1" applyAlignment="1">
      <alignment horizontal="center"/>
    </xf>
    <xf numFmtId="164" fontId="1" fillId="2" borderId="67" xfId="0" applyNumberFormat="1" applyFont="1" applyFill="1" applyBorder="1" applyAlignment="1">
      <alignment horizontal="center"/>
    </xf>
    <xf numFmtId="164" fontId="1" fillId="2" borderId="68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0" fillId="0" borderId="0" xfId="0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4" fillId="2" borderId="10" xfId="0" applyFont="1" applyFill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5" fillId="2" borderId="10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center" vertical="center"/>
    </xf>
    <xf numFmtId="0" fontId="3" fillId="0" borderId="15" xfId="0" applyFont="1" applyBorder="1"/>
    <xf numFmtId="0" fontId="3" fillId="0" borderId="16" xfId="0" applyFont="1" applyBorder="1"/>
    <xf numFmtId="0" fontId="7" fillId="4" borderId="17" xfId="0" applyFont="1" applyFill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/>
    <xf numFmtId="0" fontId="7" fillId="4" borderId="20" xfId="0" applyFont="1" applyFill="1" applyBorder="1" applyAlignment="1">
      <alignment horizontal="center"/>
    </xf>
    <xf numFmtId="0" fontId="3" fillId="0" borderId="21" xfId="0" applyFont="1" applyBorder="1"/>
    <xf numFmtId="0" fontId="3" fillId="0" borderId="22" xfId="0" applyFont="1" applyBorder="1"/>
    <xf numFmtId="0" fontId="11" fillId="6" borderId="14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3" fillId="0" borderId="39" xfId="0" applyFont="1" applyBorder="1"/>
    <xf numFmtId="0" fontId="3" fillId="0" borderId="40" xfId="0" applyFont="1" applyBorder="1"/>
    <xf numFmtId="0" fontId="2" fillId="6" borderId="38" xfId="0" applyFont="1" applyFill="1" applyBorder="1" applyAlignment="1">
      <alignment horizontal="center" vertical="center"/>
    </xf>
    <xf numFmtId="0" fontId="24" fillId="2" borderId="43" xfId="0" applyFont="1" applyFill="1" applyBorder="1" applyAlignment="1">
      <alignment horizontal="center" vertical="center"/>
    </xf>
    <xf numFmtId="0" fontId="3" fillId="0" borderId="44" xfId="0" applyFont="1" applyBorder="1"/>
    <xf numFmtId="0" fontId="25" fillId="0" borderId="45" xfId="0" applyFont="1" applyBorder="1" applyAlignment="1">
      <alignment horizontal="center" vertical="center"/>
    </xf>
    <xf numFmtId="0" fontId="3" fillId="0" borderId="46" xfId="0" applyFont="1" applyBorder="1"/>
    <xf numFmtId="0" fontId="11" fillId="3" borderId="14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left"/>
    </xf>
    <xf numFmtId="0" fontId="7" fillId="4" borderId="20" xfId="0" applyFont="1" applyFill="1" applyBorder="1" applyAlignment="1">
      <alignment horizontal="left"/>
    </xf>
    <xf numFmtId="2" fontId="1" fillId="2" borderId="77" xfId="0" applyNumberFormat="1" applyFont="1" applyFill="1" applyBorder="1" applyAlignment="1">
      <alignment horizontal="center" vertical="center"/>
    </xf>
    <xf numFmtId="0" fontId="3" fillId="0" borderId="78" xfId="0" applyFont="1" applyBorder="1"/>
    <xf numFmtId="0" fontId="3" fillId="0" borderId="79" xfId="0" applyFont="1" applyBorder="1"/>
    <xf numFmtId="0" fontId="3" fillId="0" borderId="80" xfId="0" applyFont="1" applyBorder="1"/>
    <xf numFmtId="0" fontId="12" fillId="4" borderId="17" xfId="0" applyFont="1" applyFill="1" applyBorder="1" applyAlignment="1">
      <alignment horizontal="left"/>
    </xf>
    <xf numFmtId="0" fontId="12" fillId="4" borderId="20" xfId="0" applyFont="1" applyFill="1" applyBorder="1" applyAlignment="1">
      <alignment horizontal="left"/>
    </xf>
    <xf numFmtId="165" fontId="1" fillId="2" borderId="69" xfId="0" applyNumberFormat="1" applyFont="1" applyFill="1" applyBorder="1" applyAlignment="1">
      <alignment horizontal="center" vertical="center" wrapText="1"/>
    </xf>
    <xf numFmtId="0" fontId="3" fillId="0" borderId="70" xfId="0" applyFont="1" applyBorder="1"/>
    <xf numFmtId="0" fontId="3" fillId="0" borderId="71" xfId="0" applyFont="1" applyBorder="1"/>
    <xf numFmtId="0" fontId="3" fillId="0" borderId="72" xfId="0" applyFont="1" applyBorder="1"/>
    <xf numFmtId="165" fontId="1" fillId="2" borderId="74" xfId="0" applyNumberFormat="1" applyFont="1" applyFill="1" applyBorder="1" applyAlignment="1">
      <alignment horizontal="center" vertical="center"/>
    </xf>
    <xf numFmtId="0" fontId="3" fillId="0" borderId="75" xfId="0" applyFont="1" applyBorder="1"/>
    <xf numFmtId="2" fontId="1" fillId="2" borderId="74" xfId="0" applyNumberFormat="1" applyFont="1" applyFill="1" applyBorder="1" applyAlignment="1">
      <alignment horizontal="center" vertical="center"/>
    </xf>
    <xf numFmtId="0" fontId="3" fillId="0" borderId="76" xfId="0" applyFont="1" applyBorder="1"/>
    <xf numFmtId="0" fontId="12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8" xfId="0" applyFont="1" applyBorder="1" applyAlignment="1">
      <alignment horizontal="center"/>
    </xf>
    <xf numFmtId="0" fontId="2" fillId="3" borderId="14" xfId="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left"/>
    </xf>
    <xf numFmtId="0" fontId="5" fillId="4" borderId="20" xfId="0" applyFont="1" applyFill="1" applyBorder="1" applyAlignment="1">
      <alignment horizontal="left"/>
    </xf>
    <xf numFmtId="0" fontId="19" fillId="2" borderId="82" xfId="0" applyFont="1" applyFill="1" applyBorder="1" applyAlignment="1">
      <alignment horizontal="center"/>
    </xf>
    <xf numFmtId="0" fontId="3" fillId="0" borderId="83" xfId="0" applyFont="1" applyBorder="1"/>
    <xf numFmtId="0" fontId="3" fillId="0" borderId="84" xfId="0" applyFont="1" applyBorder="1"/>
    <xf numFmtId="0" fontId="7" fillId="2" borderId="10" xfId="0" applyFont="1" applyFill="1" applyBorder="1" applyAlignment="1">
      <alignment horizontal="center"/>
    </xf>
    <xf numFmtId="0" fontId="46" fillId="2" borderId="35" xfId="0" applyFont="1" applyFill="1" applyBorder="1" applyAlignment="1">
      <alignment horizontal="center"/>
    </xf>
    <xf numFmtId="0" fontId="46" fillId="2" borderId="61" xfId="0" applyFont="1" applyFill="1" applyBorder="1" applyAlignment="1">
      <alignment horizontal="center"/>
    </xf>
    <xf numFmtId="0" fontId="47" fillId="2" borderId="35" xfId="0" applyFont="1" applyFill="1" applyBorder="1" applyAlignment="1">
      <alignment horizontal="center"/>
    </xf>
    <xf numFmtId="0" fontId="47" fillId="2" borderId="61" xfId="0" applyFont="1" applyFill="1" applyBorder="1" applyAlignment="1">
      <alignment horizontal="center"/>
    </xf>
    <xf numFmtId="0" fontId="47" fillId="2" borderId="62" xfId="0" applyFont="1" applyFill="1" applyBorder="1" applyAlignment="1">
      <alignment horizontal="center"/>
    </xf>
    <xf numFmtId="0" fontId="48" fillId="0" borderId="0" xfId="0" applyFont="1"/>
    <xf numFmtId="2" fontId="48" fillId="2" borderId="1" xfId="0" applyNumberFormat="1" applyFont="1" applyFill="1" applyBorder="1" applyAlignment="1">
      <alignment horizontal="left"/>
    </xf>
    <xf numFmtId="0" fontId="49" fillId="2" borderId="1" xfId="0" applyFont="1" applyFill="1" applyBorder="1" applyAlignment="1">
      <alignment horizontal="right"/>
    </xf>
    <xf numFmtId="2" fontId="50" fillId="2" borderId="1" xfId="0" applyNumberFormat="1" applyFont="1" applyFill="1" applyBorder="1" applyAlignment="1">
      <alignment horizontal="left"/>
    </xf>
    <xf numFmtId="168" fontId="51" fillId="5" borderId="56" xfId="0" applyNumberFormat="1" applyFont="1" applyFill="1" applyBorder="1"/>
    <xf numFmtId="168" fontId="51" fillId="5" borderId="59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n-US" sz="1100" b="1" i="0">
                <a:solidFill>
                  <a:srgbClr val="000000"/>
                </a:solidFill>
                <a:latin typeface="+mn-lt"/>
              </a:rPr>
              <a:t>Velocity, Flow Depth, Froude Number &amp; Manning's n vs. Discharge                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rgbClr val="000080"/>
              </a:solidFill>
              <a:ln cmpd="sng">
                <a:solidFill>
                  <a:srgbClr val="000080"/>
                </a:solidFill>
              </a:ln>
            </c:spPr>
          </c:marker>
          <c:xVal>
            <c:numRef>
              <c:f>Rating!$J$19:$J$39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xVal>
          <c:yVal>
            <c:numRef>
              <c:f>Rating!$A$19:$A$39</c:f>
              <c:numCache>
                <c:formatCode>#,##0.00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CB-40A7-8FF4-2BE06C815A4A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circle"/>
            <c:size val="7"/>
            <c:spPr>
              <a:solidFill>
                <a:srgbClr val="FF00FF"/>
              </a:solidFill>
              <a:ln cmpd="sng">
                <a:solidFill>
                  <a:srgbClr val="FF00FF"/>
                </a:solidFill>
              </a:ln>
            </c:spPr>
          </c:marker>
          <c:xVal>
            <c:numRef>
              <c:f>Rating!$J$19:$J$39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xVal>
          <c:yVal>
            <c:numRef>
              <c:f>Rating!$F$19:$F$39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CB-40A7-8FF4-2BE06C815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1750519"/>
        <c:axId val="1859325887"/>
      </c:scatterChart>
      <c:valAx>
        <c:axId val="209175051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900" b="1" i="0">
                    <a:solidFill>
                      <a:srgbClr val="000000"/>
                    </a:solidFill>
                    <a:latin typeface="+mn-lt"/>
                  </a:rPr>
                  <a:t>Flow Rate in cfs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59325887"/>
        <c:crosses val="autoZero"/>
        <c:crossBetween val="midCat"/>
      </c:valAx>
      <c:valAx>
        <c:axId val="185932588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900" b="1" i="0">
                    <a:solidFill>
                      <a:srgbClr val="000000"/>
                    </a:solidFill>
                    <a:latin typeface="+mn-lt"/>
                  </a:rPr>
                  <a:t>Flow Depth (ft), Velocity (fps), Froude No.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91750519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500" b="1" i="0">
                <a:solidFill>
                  <a:srgbClr val="000000"/>
                </a:solidFill>
                <a:latin typeface="+mn-lt"/>
              </a:defRPr>
            </a:pPr>
            <a:r>
              <a:rPr lang="en-US" sz="500" b="1" i="0">
                <a:solidFill>
                  <a:srgbClr val="000000"/>
                </a:solidFill>
                <a:latin typeface="+mn-lt"/>
              </a:rPr>
              <a:t>Depth vs. Flow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932781556"/>
        <c:axId val="200597381"/>
      </c:scatterChart>
      <c:valAx>
        <c:axId val="93278155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4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400" b="1" i="0">
                    <a:solidFill>
                      <a:srgbClr val="000000"/>
                    </a:solidFill>
                    <a:latin typeface="+mn-lt"/>
                  </a:rPr>
                  <a:t>Flow (cfs)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0597381"/>
        <c:crosses val="autoZero"/>
        <c:crossBetween val="midCat"/>
      </c:valAx>
      <c:valAx>
        <c:axId val="200597381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932781556"/>
        <c:crosses val="autoZero"/>
        <c:crossBetween val="midCat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n-US" sz="1100" b="1" i="0">
                <a:solidFill>
                  <a:srgbClr val="000000"/>
                </a:solidFill>
                <a:latin typeface="+mn-lt"/>
              </a:rPr>
              <a:t>Velocity, Froude Number, &amp; Manning's n vs. Flow Depth</a:t>
            </a:r>
          </a:p>
        </c:rich>
      </c:tx>
      <c:overlay val="0"/>
    </c:title>
    <c:autoTitleDeleted val="0"/>
    <c:plotArea>
      <c:layout/>
      <c:scatterChart>
        <c:scatterStyle val="lineMarker"/>
        <c:varyColors val="1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rgbClr val="FF00FF"/>
              </a:solidFill>
              <a:ln cmpd="sng">
                <a:solidFill>
                  <a:srgbClr val="FF00FF"/>
                </a:solidFill>
              </a:ln>
            </c:spPr>
          </c:marker>
          <c:xVal>
            <c:numRef>
              <c:f>Rating!$A$19:$A$39</c:f>
              <c:numCache>
                <c:formatCode>#,##0.00</c:formatCode>
                <c:ptCount val="21"/>
              </c:numCache>
            </c:numRef>
          </c:xVal>
          <c:yVal>
            <c:numRef>
              <c:f>Rating!$F$19:$F$39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EF-4FF8-827E-52798724FA8D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 cmpd="sng">
                <a:solidFill>
                  <a:srgbClr val="FF0000"/>
                </a:solidFill>
              </a:ln>
            </c:spPr>
          </c:marker>
          <c:xVal>
            <c:numRef>
              <c:f>Rating!$A$19:$A$39</c:f>
              <c:numCache>
                <c:formatCode>#,##0.00</c:formatCode>
                <c:ptCount val="21"/>
              </c:numCache>
            </c:numRef>
          </c:xVal>
          <c:yVal>
            <c:numRef>
              <c:f>Rating!$H$19:$H$39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EF-4FF8-827E-52798724F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0686409"/>
        <c:axId val="963301917"/>
      </c:scatterChart>
      <c:valAx>
        <c:axId val="175068640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900" b="1" i="0">
                    <a:solidFill>
                      <a:srgbClr val="000000"/>
                    </a:solidFill>
                    <a:latin typeface="+mn-lt"/>
                  </a:rPr>
                  <a:t>Flow Depth (ft)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63301917"/>
        <c:crosses val="autoZero"/>
        <c:crossBetween val="midCat"/>
      </c:valAx>
      <c:valAx>
        <c:axId val="96330191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900" b="1" i="0">
                    <a:solidFill>
                      <a:srgbClr val="000000"/>
                    </a:solidFill>
                    <a:latin typeface="+mn-lt"/>
                  </a:rPr>
                  <a:t>Velocity (fps), Froude Number</a:t>
                </a:r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50686409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n-US" sz="1200" b="1" i="0">
                <a:solidFill>
                  <a:srgbClr val="000000"/>
                </a:solidFill>
                <a:latin typeface="+mn-lt"/>
              </a:rPr>
              <a:t>Specific Energy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10371802"/>
        <c:axId val="1425611469"/>
      </c:scatterChart>
      <c:valAx>
        <c:axId val="131037180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900" b="1" i="0">
                    <a:solidFill>
                      <a:srgbClr val="000000"/>
                    </a:solidFill>
                    <a:latin typeface="+mn-lt"/>
                  </a:rPr>
                  <a:t>Es  in feet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25611469"/>
        <c:crosses val="autoZero"/>
        <c:crossBetween val="midCat"/>
      </c:valAx>
      <c:valAx>
        <c:axId val="1425611469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310371802"/>
        <c:crosses val="autoZero"/>
        <c:crossBetween val="midCat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n-US" sz="1100" b="1" i="0">
                <a:solidFill>
                  <a:srgbClr val="000000"/>
                </a:solidFill>
                <a:latin typeface="+mn-lt"/>
              </a:rPr>
              <a:t>Specific Force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08027671"/>
        <c:axId val="1195381583"/>
      </c:scatterChart>
      <c:valAx>
        <c:axId val="190802767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sz="900" b="1" i="0">
                    <a:solidFill>
                      <a:srgbClr val="000000"/>
                    </a:solidFill>
                    <a:latin typeface="+mn-lt"/>
                  </a:rPr>
                  <a:t>Fs  in Klb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95381583"/>
        <c:crosses val="autoZero"/>
        <c:crossBetween val="midCat"/>
      </c:valAx>
      <c:valAx>
        <c:axId val="1195381583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908027671"/>
        <c:crosses val="autoZero"/>
        <c:crossBetween val="midCat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4.jpg"/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5</xdr:row>
      <xdr:rowOff>152400</xdr:rowOff>
    </xdr:from>
    <xdr:ext cx="5210175" cy="8858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285750</xdr:colOff>
      <xdr:row>6</xdr:row>
      <xdr:rowOff>0</xdr:rowOff>
    </xdr:from>
    <xdr:ext cx="5200650" cy="8858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228600</xdr:colOff>
      <xdr:row>5</xdr:row>
      <xdr:rowOff>66675</xdr:rowOff>
    </xdr:from>
    <xdr:ext cx="9201150" cy="2695575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A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5</xdr:row>
      <xdr:rowOff>66675</xdr:rowOff>
    </xdr:from>
    <xdr:ext cx="9210675" cy="2695575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B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552450</xdr:colOff>
      <xdr:row>5</xdr:row>
      <xdr:rowOff>76200</xdr:rowOff>
    </xdr:from>
    <xdr:ext cx="5429250" cy="1133475"/>
    <xdr:pic>
      <xdr:nvPicPr>
        <xdr:cNvPr id="2" name="image9.png">
          <a:extLst>
            <a:ext uri="{FF2B5EF4-FFF2-40B4-BE49-F238E27FC236}">
              <a16:creationId xmlns:a16="http://schemas.microsoft.com/office/drawing/2014/main" id="{00000000-0008-0000-0C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333375</xdr:colOff>
      <xdr:row>15</xdr:row>
      <xdr:rowOff>95250</xdr:rowOff>
    </xdr:from>
    <xdr:ext cx="5305425" cy="474345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D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19050</xdr:colOff>
      <xdr:row>17</xdr:row>
      <xdr:rowOff>133350</xdr:rowOff>
    </xdr:from>
    <xdr:ext cx="7677150" cy="4743450"/>
    <xdr:graphicFrame macro="">
      <xdr:nvGraphicFramePr>
        <xdr:cNvPr id="2" name="Chart 1" descr="Chart 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57150</xdr:colOff>
      <xdr:row>1</xdr:row>
      <xdr:rowOff>47625</xdr:rowOff>
    </xdr:from>
    <xdr:ext cx="3714750" cy="1819275"/>
    <xdr:graphicFrame macro="">
      <xdr:nvGraphicFramePr>
        <xdr:cNvPr id="3" name="Chart 2" descr="Chart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8</xdr:col>
      <xdr:colOff>28575</xdr:colOff>
      <xdr:row>1</xdr:row>
      <xdr:rowOff>85725</xdr:rowOff>
    </xdr:from>
    <xdr:ext cx="7629525" cy="3962400"/>
    <xdr:graphicFrame macro="">
      <xdr:nvGraphicFramePr>
        <xdr:cNvPr id="4" name="Chart 3" descr="Chart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0</xdr:colOff>
      <xdr:row>1</xdr:row>
      <xdr:rowOff>276225</xdr:rowOff>
    </xdr:from>
    <xdr:ext cx="3724275" cy="124777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02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57150</xdr:rowOff>
    </xdr:from>
    <xdr:ext cx="6686550" cy="6143625"/>
    <xdr:graphicFrame macro="">
      <xdr:nvGraphicFramePr>
        <xdr:cNvPr id="4" name="Chart 4" descr="Chart 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752475</xdr:colOff>
      <xdr:row>1</xdr:row>
      <xdr:rowOff>114300</xdr:rowOff>
    </xdr:from>
    <xdr:ext cx="5124450" cy="12573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3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2</xdr:row>
      <xdr:rowOff>9525</xdr:rowOff>
    </xdr:from>
    <xdr:ext cx="6619875" cy="6105525"/>
    <xdr:graphicFrame macro="">
      <xdr:nvGraphicFramePr>
        <xdr:cNvPr id="5" name="Chart 5" descr="Chart 0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771525</xdr:colOff>
      <xdr:row>1</xdr:row>
      <xdr:rowOff>66675</xdr:rowOff>
    </xdr:from>
    <xdr:ext cx="5133975" cy="124777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4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666750</xdr:colOff>
      <xdr:row>16</xdr:row>
      <xdr:rowOff>66675</xdr:rowOff>
    </xdr:from>
    <xdr:ext cx="5324475" cy="1266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47625</xdr:colOff>
      <xdr:row>16</xdr:row>
      <xdr:rowOff>104775</xdr:rowOff>
    </xdr:from>
    <xdr:ext cx="5191125" cy="1209675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5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41</xdr:col>
      <xdr:colOff>161925</xdr:colOff>
      <xdr:row>16</xdr:row>
      <xdr:rowOff>66675</xdr:rowOff>
    </xdr:from>
    <xdr:ext cx="5057775" cy="1285875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5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41</xdr:col>
      <xdr:colOff>152400</xdr:colOff>
      <xdr:row>16</xdr:row>
      <xdr:rowOff>47625</xdr:rowOff>
    </xdr:from>
    <xdr:ext cx="5114925" cy="131445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485775</xdr:colOff>
      <xdr:row>16</xdr:row>
      <xdr:rowOff>47625</xdr:rowOff>
    </xdr:from>
    <xdr:ext cx="5543550" cy="129540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6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714375</xdr:colOff>
      <xdr:row>16</xdr:row>
      <xdr:rowOff>57150</xdr:rowOff>
    </xdr:from>
    <xdr:ext cx="5324475" cy="127635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6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6</xdr:row>
      <xdr:rowOff>0</xdr:rowOff>
    </xdr:from>
    <xdr:ext cx="5753100" cy="923925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7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371475</xdr:colOff>
      <xdr:row>5</xdr:row>
      <xdr:rowOff>57150</xdr:rowOff>
    </xdr:from>
    <xdr:ext cx="4686300" cy="8858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5</xdr:row>
      <xdr:rowOff>142875</xdr:rowOff>
    </xdr:from>
    <xdr:ext cx="52101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udfcd.org/download.htm" TargetMode="External"/><Relationship Id="rId1" Type="http://schemas.openxmlformats.org/officeDocument/2006/relationships/hyperlink" Target="mailto:udfcd@udfcd.org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2.5703125" defaultRowHeight="15" customHeight="1" x14ac:dyDescent="0.2"/>
  <cols>
    <col min="1" max="1" width="21" customWidth="1"/>
    <col min="2" max="2" width="11.7109375" customWidth="1"/>
    <col min="3" max="5" width="9.140625" customWidth="1"/>
    <col min="6" max="6" width="14.42578125" customWidth="1"/>
    <col min="7" max="7" width="9.140625" customWidth="1"/>
    <col min="8" max="8" width="24.85546875" customWidth="1"/>
    <col min="9" max="26" width="8" customWidth="1"/>
  </cols>
  <sheetData>
    <row r="1" spans="1:26" ht="13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2">
      <c r="A2" s="357" t="s">
        <v>0</v>
      </c>
      <c r="B2" s="358"/>
      <c r="C2" s="358"/>
      <c r="D2" s="358"/>
      <c r="E2" s="358"/>
      <c r="F2" s="358"/>
      <c r="G2" s="358"/>
      <c r="H2" s="35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">
      <c r="A3" s="360"/>
      <c r="B3" s="361"/>
      <c r="C3" s="361"/>
      <c r="D3" s="361"/>
      <c r="E3" s="361"/>
      <c r="F3" s="361"/>
      <c r="G3" s="361"/>
      <c r="H3" s="36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2">
      <c r="A4" s="363"/>
      <c r="B4" s="364"/>
      <c r="C4" s="364"/>
      <c r="D4" s="364"/>
      <c r="E4" s="364"/>
      <c r="F4" s="364"/>
      <c r="G4" s="364"/>
      <c r="H4" s="36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x14ac:dyDescent="0.25">
      <c r="A5" s="366" t="s">
        <v>1</v>
      </c>
      <c r="B5" s="367"/>
      <c r="C5" s="367"/>
      <c r="D5" s="367"/>
      <c r="E5" s="367"/>
      <c r="F5" s="367"/>
      <c r="G5" s="367"/>
      <c r="H5" s="36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5">
      <c r="A6" s="369" t="s">
        <v>2</v>
      </c>
      <c r="B6" s="367"/>
      <c r="C6" s="367"/>
      <c r="D6" s="367"/>
      <c r="E6" s="367"/>
      <c r="F6" s="367"/>
      <c r="G6" s="367"/>
      <c r="H6" s="36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5">
      <c r="A7" s="369" t="s">
        <v>3</v>
      </c>
      <c r="B7" s="367"/>
      <c r="C7" s="367"/>
      <c r="D7" s="367"/>
      <c r="E7" s="367"/>
      <c r="F7" s="367"/>
      <c r="G7" s="367"/>
      <c r="H7" s="36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25">
      <c r="A9" s="2" t="s">
        <v>4</v>
      </c>
      <c r="B9" s="3" t="s">
        <v>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/>
      <c r="B10" s="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25">
      <c r="A11" s="2" t="s">
        <v>6</v>
      </c>
      <c r="B11" s="3" t="s">
        <v>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/>
      <c r="B12" s="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/>
      <c r="B13" s="3" t="s">
        <v>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/>
      <c r="B14" s="3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/>
      <c r="B15" s="3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/>
      <c r="B16" s="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/>
      <c r="B17" s="3" t="s">
        <v>10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/>
      <c r="B18" s="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/>
      <c r="B19" s="3" t="s">
        <v>11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/>
      <c r="B20" s="3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/>
      <c r="B21" s="3" t="s">
        <v>12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/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/>
      <c r="B23" s="3" t="s">
        <v>13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/>
      <c r="B24" s="3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/>
      <c r="B25" s="3" t="s">
        <v>14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/>
      <c r="B26" s="3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 x14ac:dyDescent="0.2">
      <c r="A27" s="6"/>
      <c r="B27" s="7" t="s">
        <v>15</v>
      </c>
      <c r="C27" s="8"/>
      <c r="D27" s="8"/>
      <c r="E27" s="8"/>
      <c r="F27" s="8"/>
      <c r="G27" s="8"/>
      <c r="H27" s="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x14ac:dyDescent="0.2">
      <c r="A28" s="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2" t="s">
        <v>16</v>
      </c>
      <c r="B29" s="3" t="s">
        <v>17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9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0" t="s">
        <v>18</v>
      </c>
      <c r="B31" s="1" t="s">
        <v>19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0"/>
      <c r="B32" s="1" t="s">
        <v>20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0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0" t="s">
        <v>21</v>
      </c>
      <c r="B34" s="1" t="s">
        <v>22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0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0" t="s">
        <v>23</v>
      </c>
      <c r="B36" s="1" t="s">
        <v>24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0" t="s">
        <v>25</v>
      </c>
      <c r="B38" s="1" t="s">
        <v>26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0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0" t="s">
        <v>27</v>
      </c>
      <c r="B40" s="1" t="s">
        <v>28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0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0" t="s">
        <v>29</v>
      </c>
      <c r="B42" s="1" t="s">
        <v>30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0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0" t="s">
        <v>31</v>
      </c>
      <c r="B44" s="1" t="s">
        <v>32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0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0" t="s">
        <v>33</v>
      </c>
      <c r="B46" s="1" t="s">
        <v>34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0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0" t="s">
        <v>35</v>
      </c>
      <c r="B48" s="1" t="s">
        <v>36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0" t="s">
        <v>37</v>
      </c>
      <c r="B50" s="1" t="s">
        <v>38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0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0" t="s">
        <v>39</v>
      </c>
      <c r="B52" s="1" t="s">
        <v>40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0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0" t="s">
        <v>41</v>
      </c>
      <c r="B54" s="1" t="s">
        <v>42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0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0" t="s">
        <v>43</v>
      </c>
      <c r="B56" s="1" t="s">
        <v>44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0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">
      <c r="A58" s="10" t="s">
        <v>45</v>
      </c>
      <c r="B58" s="11" t="s">
        <v>46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2"/>
      <c r="B59" s="3" t="s">
        <v>47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2"/>
      <c r="B60" s="1" t="s">
        <v>48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2"/>
      <c r="B61" s="1" t="s">
        <v>49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2"/>
      <c r="B62" s="3" t="s">
        <v>50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2"/>
      <c r="B63" s="1" t="s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2"/>
      <c r="B64" s="3" t="s">
        <v>51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2"/>
      <c r="B65" s="1" t="s">
        <v>3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2"/>
      <c r="B66" s="1" t="s">
        <v>52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0" t="s">
        <v>53</v>
      </c>
      <c r="B67" s="1" t="s">
        <v>54</v>
      </c>
      <c r="C67" s="1"/>
      <c r="D67" s="1"/>
      <c r="E67" s="1"/>
      <c r="F67" s="1"/>
      <c r="G67" s="13" t="s">
        <v>55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0" t="s">
        <v>56</v>
      </c>
      <c r="B68" s="1" t="s">
        <v>57</v>
      </c>
      <c r="C68" s="1"/>
      <c r="D68" s="1"/>
      <c r="E68" s="1"/>
      <c r="F68" s="1"/>
      <c r="G68" s="13" t="s">
        <v>58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2:H4"/>
    <mergeCell ref="A5:H5"/>
    <mergeCell ref="A6:H6"/>
    <mergeCell ref="A7:H7"/>
  </mergeCells>
  <hyperlinks>
    <hyperlink ref="G67" r:id="rId1" xr:uid="{00000000-0004-0000-0000-000000000000}"/>
    <hyperlink ref="G68" r:id="rId2" xr:uid="{00000000-0004-0000-0000-000001000000}"/>
  </hyperlinks>
  <pageMargins left="0.7" right="0.7" top="0.75" bottom="0.75" header="0" footer="0"/>
  <pageSetup orientation="landscape"/>
  <headerFooter>
    <oddFooter>&amp;L&amp;F, &amp;A&amp;R&amp;D,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>
      <selection activeCell="A17" sqref="A17:A18"/>
    </sheetView>
  </sheetViews>
  <sheetFormatPr defaultColWidth="12.5703125" defaultRowHeight="15" customHeight="1" x14ac:dyDescent="0.2"/>
  <cols>
    <col min="1" max="1" width="12.7109375" customWidth="1"/>
    <col min="2" max="2" width="51.5703125" customWidth="1"/>
    <col min="3" max="3" width="9.140625" customWidth="1"/>
    <col min="4" max="4" width="10.5703125" customWidth="1"/>
    <col min="5" max="5" width="7.85546875" customWidth="1"/>
    <col min="6" max="6" width="14.7109375" customWidth="1"/>
    <col min="7" max="26" width="8" customWidth="1"/>
  </cols>
  <sheetData>
    <row r="1" spans="1:26" ht="6.75" customHeight="1" x14ac:dyDescent="0.2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spans="1:26" ht="19.5" customHeight="1" x14ac:dyDescent="0.2">
      <c r="A2" s="201"/>
      <c r="B2" s="370" t="s">
        <v>328</v>
      </c>
      <c r="C2" s="371"/>
      <c r="D2" s="371"/>
      <c r="E2" s="372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pans="1:26" ht="9.75" customHeight="1" x14ac:dyDescent="0.2">
      <c r="A3" s="201"/>
      <c r="B3" s="202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</row>
    <row r="4" spans="1:26" ht="12.75" customHeight="1" x14ac:dyDescent="0.2">
      <c r="A4" s="203" t="s">
        <v>61</v>
      </c>
      <c r="B4" s="389"/>
      <c r="C4" s="374"/>
      <c r="D4" s="374"/>
      <c r="E4" s="375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</row>
    <row r="5" spans="1:26" ht="12.75" customHeight="1" x14ac:dyDescent="0.2">
      <c r="A5" s="203" t="s">
        <v>62</v>
      </c>
      <c r="B5" s="390"/>
      <c r="C5" s="377"/>
      <c r="D5" s="377"/>
      <c r="E5" s="378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</row>
    <row r="6" spans="1:26" ht="12.75" customHeight="1" x14ac:dyDescent="0.2">
      <c r="A6" s="204"/>
      <c r="B6" s="205"/>
      <c r="C6" s="204"/>
      <c r="D6" s="204"/>
      <c r="E6" s="204"/>
      <c r="F6" s="204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</row>
    <row r="7" spans="1:26" ht="12.75" customHeight="1" x14ac:dyDescent="0.2">
      <c r="A7" s="204"/>
      <c r="B7" s="205"/>
      <c r="C7" s="204"/>
      <c r="D7" s="204"/>
      <c r="E7" s="204"/>
      <c r="F7" s="204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</row>
    <row r="8" spans="1:26" ht="12.75" customHeight="1" x14ac:dyDescent="0.2">
      <c r="A8" s="204"/>
      <c r="B8" s="205"/>
      <c r="C8" s="204"/>
      <c r="D8" s="204"/>
      <c r="E8" s="204"/>
      <c r="F8" s="204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01"/>
      <c r="Z8" s="201"/>
    </row>
    <row r="9" spans="1:26" ht="12.75" customHeight="1" x14ac:dyDescent="0.2">
      <c r="A9" s="204"/>
      <c r="B9" s="205"/>
      <c r="C9" s="204"/>
      <c r="D9" s="204"/>
      <c r="E9" s="204"/>
      <c r="F9" s="204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</row>
    <row r="10" spans="1:26" ht="12.75" customHeight="1" x14ac:dyDescent="0.2">
      <c r="A10" s="204"/>
      <c r="B10" s="205"/>
      <c r="C10" s="204"/>
      <c r="D10" s="204"/>
      <c r="E10" s="204"/>
      <c r="F10" s="204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</row>
    <row r="11" spans="1:26" ht="12.75" customHeight="1" x14ac:dyDescent="0.2">
      <c r="A11" s="204"/>
      <c r="B11" s="205"/>
      <c r="C11" s="204"/>
      <c r="D11" s="204"/>
      <c r="E11" s="204"/>
      <c r="F11" s="20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</row>
    <row r="12" spans="1:26" ht="7.5" customHeight="1" x14ac:dyDescent="0.2">
      <c r="A12" s="204"/>
      <c r="B12" s="205"/>
      <c r="C12" s="204"/>
      <c r="D12" s="204"/>
      <c r="E12" s="204"/>
      <c r="F12" s="204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</row>
    <row r="13" spans="1:26" ht="9" customHeight="1" x14ac:dyDescent="0.2">
      <c r="A13" s="204"/>
      <c r="B13" s="204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</row>
    <row r="14" spans="1:26" ht="14.25" customHeight="1" x14ac:dyDescent="0.2">
      <c r="A14" s="203"/>
      <c r="B14" s="206" t="s">
        <v>67</v>
      </c>
      <c r="C14" s="207"/>
      <c r="D14" s="207"/>
      <c r="E14" s="208"/>
      <c r="F14" s="204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</row>
    <row r="15" spans="1:26" ht="14.25" customHeight="1" x14ac:dyDescent="0.2">
      <c r="A15" s="205"/>
      <c r="B15" s="209" t="s">
        <v>64</v>
      </c>
      <c r="C15" s="210" t="s">
        <v>65</v>
      </c>
      <c r="D15" s="211"/>
      <c r="E15" s="212" t="s">
        <v>66</v>
      </c>
      <c r="F15" s="204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</row>
    <row r="16" spans="1:26" ht="14.25" customHeight="1" x14ac:dyDescent="0.2">
      <c r="A16" s="205"/>
      <c r="B16" s="209" t="s">
        <v>70</v>
      </c>
      <c r="C16" s="210" t="s">
        <v>71</v>
      </c>
      <c r="D16" s="213"/>
      <c r="E16" s="212" t="s">
        <v>72</v>
      </c>
      <c r="F16" s="204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</row>
    <row r="17" spans="1:26" ht="14.25" customHeight="1" x14ac:dyDescent="0.2">
      <c r="A17" s="420" t="str">
        <f t="shared" ref="A17:A18" si="0">IF(AZ26="","",AZ26)</f>
        <v/>
      </c>
      <c r="B17" s="209" t="s">
        <v>73</v>
      </c>
      <c r="C17" s="210" t="s">
        <v>74</v>
      </c>
      <c r="D17" s="213"/>
      <c r="E17" s="212" t="s">
        <v>66</v>
      </c>
      <c r="F17" s="204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</row>
    <row r="18" spans="1:26" ht="14.25" customHeight="1" x14ac:dyDescent="0.2">
      <c r="A18" s="420" t="str">
        <f t="shared" si="0"/>
        <v/>
      </c>
      <c r="B18" s="209" t="s">
        <v>75</v>
      </c>
      <c r="C18" s="210" t="s">
        <v>76</v>
      </c>
      <c r="D18" s="213"/>
      <c r="E18" s="212" t="s">
        <v>66</v>
      </c>
      <c r="F18" s="204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</row>
    <row r="19" spans="1:26" ht="14.25" customHeight="1" x14ac:dyDescent="0.2">
      <c r="A19" s="203"/>
      <c r="B19" s="209" t="s">
        <v>329</v>
      </c>
      <c r="C19" s="210" t="s">
        <v>330</v>
      </c>
      <c r="D19" s="215"/>
      <c r="E19" s="212"/>
      <c r="F19" s="204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</row>
    <row r="20" spans="1:26" ht="14.25" customHeight="1" x14ac:dyDescent="0.2">
      <c r="A20" s="203"/>
      <c r="B20" s="209" t="s">
        <v>331</v>
      </c>
      <c r="C20" s="210" t="s">
        <v>332</v>
      </c>
      <c r="D20" s="213"/>
      <c r="E20" s="212" t="s">
        <v>82</v>
      </c>
      <c r="F20" s="204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</row>
    <row r="21" spans="1:26" ht="14.25" customHeight="1" x14ac:dyDescent="0.2">
      <c r="A21" s="205"/>
      <c r="B21" s="216" t="s">
        <v>333</v>
      </c>
      <c r="C21" s="203" t="s">
        <v>78</v>
      </c>
      <c r="D21" s="217"/>
      <c r="E21" s="218" t="s">
        <v>79</v>
      </c>
      <c r="F21" s="204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</row>
    <row r="22" spans="1:26" ht="5.25" customHeight="1" x14ac:dyDescent="0.2">
      <c r="A22" s="205"/>
      <c r="B22" s="216"/>
      <c r="C22" s="203"/>
      <c r="D22" s="219"/>
      <c r="E22" s="218"/>
      <c r="F22" s="204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</row>
    <row r="23" spans="1:26" ht="14.25" customHeight="1" x14ac:dyDescent="0.2">
      <c r="A23" s="203"/>
      <c r="B23" s="206" t="s">
        <v>320</v>
      </c>
      <c r="C23" s="220"/>
      <c r="D23" s="221"/>
      <c r="E23" s="222"/>
      <c r="F23" s="204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</row>
    <row r="24" spans="1:26" ht="14.25" customHeight="1" x14ac:dyDescent="0.2">
      <c r="A24" s="203"/>
      <c r="B24" s="216" t="s">
        <v>334</v>
      </c>
      <c r="C24" s="203" t="s">
        <v>335</v>
      </c>
      <c r="D24" s="223"/>
      <c r="E24" s="218"/>
      <c r="F24" s="224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</row>
    <row r="25" spans="1:26" ht="14.25" customHeight="1" x14ac:dyDescent="0.2">
      <c r="A25" s="203"/>
      <c r="B25" s="216" t="s">
        <v>336</v>
      </c>
      <c r="C25" s="203" t="s">
        <v>337</v>
      </c>
      <c r="D25" s="225"/>
      <c r="E25" s="218" t="s">
        <v>338</v>
      </c>
      <c r="F25" s="224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</row>
    <row r="26" spans="1:26" ht="14.25" customHeight="1" x14ac:dyDescent="0.2">
      <c r="A26" s="205"/>
      <c r="B26" s="216" t="s">
        <v>339</v>
      </c>
      <c r="C26" s="203" t="s">
        <v>340</v>
      </c>
      <c r="D26" s="226"/>
      <c r="E26" s="218" t="s">
        <v>52</v>
      </c>
      <c r="F26" s="224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</row>
    <row r="27" spans="1:26" ht="14.25" customHeight="1" x14ac:dyDescent="0.25">
      <c r="A27" s="227"/>
      <c r="B27" s="216" t="s">
        <v>341</v>
      </c>
      <c r="C27" s="203" t="s">
        <v>335</v>
      </c>
      <c r="D27" s="228"/>
      <c r="E27" s="218"/>
      <c r="F27" s="224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</row>
    <row r="28" spans="1:26" ht="14.25" customHeight="1" x14ac:dyDescent="0.25">
      <c r="A28" s="227"/>
      <c r="B28" s="216" t="s">
        <v>342</v>
      </c>
      <c r="C28" s="203" t="s">
        <v>337</v>
      </c>
      <c r="D28" s="225"/>
      <c r="E28" s="218" t="s">
        <v>338</v>
      </c>
      <c r="F28" s="224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</row>
    <row r="29" spans="1:26" ht="14.25" customHeight="1" x14ac:dyDescent="0.25">
      <c r="A29" s="227"/>
      <c r="B29" s="216" t="s">
        <v>343</v>
      </c>
      <c r="C29" s="203" t="s">
        <v>340</v>
      </c>
      <c r="D29" s="226"/>
      <c r="E29" s="218" t="s">
        <v>52</v>
      </c>
      <c r="F29" s="224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</row>
    <row r="30" spans="1:26" ht="14.25" customHeight="1" x14ac:dyDescent="0.2">
      <c r="A30" s="203"/>
      <c r="B30" s="209" t="s">
        <v>321</v>
      </c>
      <c r="C30" s="210" t="s">
        <v>84</v>
      </c>
      <c r="D30" s="42"/>
      <c r="E30" s="212" t="s">
        <v>82</v>
      </c>
      <c r="F30" s="224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</row>
    <row r="31" spans="1:26" ht="14.25" customHeight="1" x14ac:dyDescent="0.2">
      <c r="A31" s="229"/>
      <c r="B31" s="209" t="s">
        <v>344</v>
      </c>
      <c r="C31" s="210" t="s">
        <v>93</v>
      </c>
      <c r="D31" s="230"/>
      <c r="E31" s="212" t="s">
        <v>82</v>
      </c>
      <c r="F31" s="224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</row>
    <row r="32" spans="1:26" ht="14.25" customHeight="1" x14ac:dyDescent="0.2">
      <c r="A32" s="203"/>
      <c r="B32" s="209" t="s">
        <v>102</v>
      </c>
      <c r="C32" s="210" t="s">
        <v>89</v>
      </c>
      <c r="D32" s="230"/>
      <c r="E32" s="212" t="s">
        <v>90</v>
      </c>
      <c r="F32" s="224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pans="1:26" ht="14.25" customHeight="1" x14ac:dyDescent="0.2">
      <c r="A33" s="203"/>
      <c r="B33" s="209" t="s">
        <v>107</v>
      </c>
      <c r="C33" s="210" t="s">
        <v>106</v>
      </c>
      <c r="D33" s="230"/>
      <c r="E33" s="212" t="s">
        <v>82</v>
      </c>
      <c r="F33" s="224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pans="1:26" ht="14.25" customHeight="1" x14ac:dyDescent="0.2">
      <c r="A34" s="203"/>
      <c r="B34" s="209" t="s">
        <v>345</v>
      </c>
      <c r="C34" s="210" t="s">
        <v>109</v>
      </c>
      <c r="D34" s="230"/>
      <c r="E34" s="212" t="s">
        <v>82</v>
      </c>
      <c r="F34" s="224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pans="1:26" ht="14.25" customHeight="1" x14ac:dyDescent="0.2">
      <c r="A35" s="203"/>
      <c r="B35" s="209" t="s">
        <v>346</v>
      </c>
      <c r="C35" s="210" t="s">
        <v>99</v>
      </c>
      <c r="D35" s="230"/>
      <c r="E35" s="212" t="s">
        <v>100</v>
      </c>
      <c r="F35" s="224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pans="1:26" ht="14.25" customHeight="1" x14ac:dyDescent="0.2">
      <c r="A36" s="203"/>
      <c r="B36" s="209" t="s">
        <v>347</v>
      </c>
      <c r="C36" s="210" t="s">
        <v>97</v>
      </c>
      <c r="D36" s="230"/>
      <c r="E36" s="212" t="s">
        <v>82</v>
      </c>
      <c r="F36" s="224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</row>
    <row r="37" spans="1:26" ht="14.25" customHeight="1" x14ac:dyDescent="0.25">
      <c r="A37" s="231"/>
      <c r="B37" s="209" t="s">
        <v>348</v>
      </c>
      <c r="C37" s="210" t="s">
        <v>95</v>
      </c>
      <c r="D37" s="164"/>
      <c r="E37" s="212"/>
      <c r="F37" s="224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</row>
    <row r="38" spans="1:26" ht="14.25" customHeight="1" x14ac:dyDescent="0.2">
      <c r="A38" s="232"/>
      <c r="B38" s="209" t="s">
        <v>349</v>
      </c>
      <c r="C38" s="210" t="s">
        <v>350</v>
      </c>
      <c r="D38" s="42"/>
      <c r="E38" s="233"/>
      <c r="F38" s="224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pans="1:26" ht="14.25" customHeight="1" x14ac:dyDescent="0.2">
      <c r="A39" s="234"/>
      <c r="B39" s="235" t="s">
        <v>351</v>
      </c>
      <c r="C39" s="210" t="s">
        <v>352</v>
      </c>
      <c r="D39" s="236"/>
      <c r="E39" s="212"/>
      <c r="F39" s="224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</row>
    <row r="40" spans="1:26" ht="14.25" customHeight="1" x14ac:dyDescent="0.25">
      <c r="A40" s="232"/>
      <c r="B40" s="209" t="s">
        <v>353</v>
      </c>
      <c r="C40" s="210" t="s">
        <v>354</v>
      </c>
      <c r="D40" s="237"/>
      <c r="E40" s="212" t="s">
        <v>100</v>
      </c>
      <c r="F40" s="224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</row>
    <row r="41" spans="1:26" ht="14.25" customHeight="1" x14ac:dyDescent="0.2">
      <c r="A41" s="205"/>
      <c r="B41" s="238" t="s">
        <v>355</v>
      </c>
      <c r="C41" s="239" t="s">
        <v>356</v>
      </c>
      <c r="D41" s="240"/>
      <c r="E41" s="241"/>
      <c r="F41" s="224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</row>
    <row r="42" spans="1:26" ht="14.25" customHeight="1" x14ac:dyDescent="0.25">
      <c r="A42" s="205"/>
      <c r="B42" s="238" t="s">
        <v>357</v>
      </c>
      <c r="C42" s="203" t="s">
        <v>358</v>
      </c>
      <c r="D42" s="240"/>
      <c r="E42" s="241"/>
      <c r="F42" s="224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</row>
    <row r="43" spans="1:26" ht="14.25" customHeight="1" x14ac:dyDescent="0.25">
      <c r="A43" s="227"/>
      <c r="B43" s="209" t="s">
        <v>359</v>
      </c>
      <c r="C43" s="210" t="s">
        <v>360</v>
      </c>
      <c r="D43" s="42"/>
      <c r="E43" s="212" t="s">
        <v>82</v>
      </c>
      <c r="F43" s="224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</row>
    <row r="44" spans="1:26" ht="14.25" customHeight="1" x14ac:dyDescent="0.2">
      <c r="A44" s="205"/>
      <c r="B44" s="216" t="s">
        <v>325</v>
      </c>
      <c r="C44" s="203" t="s">
        <v>78</v>
      </c>
      <c r="D44" s="242"/>
      <c r="E44" s="218" t="s">
        <v>79</v>
      </c>
      <c r="F44" s="224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</row>
    <row r="45" spans="1:26" ht="9" customHeight="1" x14ac:dyDescent="0.2">
      <c r="A45" s="205"/>
      <c r="B45" s="243"/>
      <c r="C45" s="244"/>
      <c r="D45" s="245"/>
      <c r="E45" s="246"/>
      <c r="F45" s="224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</row>
    <row r="46" spans="1:26" ht="15.75" customHeight="1" x14ac:dyDescent="0.2">
      <c r="A46" s="214"/>
      <c r="B46" s="204"/>
      <c r="C46" s="204"/>
      <c r="D46" s="247"/>
      <c r="E46" s="204"/>
      <c r="F46" s="224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</row>
    <row r="47" spans="1:26" ht="15.75" customHeight="1" x14ac:dyDescent="0.2">
      <c r="A47" s="405"/>
      <c r="B47" s="361"/>
      <c r="C47" s="361"/>
      <c r="D47" s="361"/>
      <c r="E47" s="361"/>
      <c r="F47" s="36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</row>
    <row r="48" spans="1:26" ht="31.5" customHeight="1" x14ac:dyDescent="0.2">
      <c r="A48" s="406"/>
      <c r="B48" s="361"/>
      <c r="C48" s="361"/>
      <c r="D48" s="361"/>
      <c r="E48" s="361"/>
      <c r="F48" s="36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</row>
    <row r="49" spans="1:26" ht="48" customHeight="1" x14ac:dyDescent="0.2">
      <c r="A49" s="406"/>
      <c r="B49" s="361"/>
      <c r="C49" s="361"/>
      <c r="D49" s="361"/>
      <c r="E49" s="361"/>
      <c r="F49" s="36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</row>
    <row r="50" spans="1:26" ht="31.5" customHeight="1" x14ac:dyDescent="0.2">
      <c r="A50" s="406"/>
      <c r="B50" s="361"/>
      <c r="C50" s="361"/>
      <c r="D50" s="361"/>
      <c r="E50" s="361"/>
      <c r="F50" s="36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</row>
    <row r="51" spans="1:26" ht="14.25" customHeight="1" x14ac:dyDescent="0.2">
      <c r="A51" s="203"/>
      <c r="B51" s="407" t="s">
        <v>361</v>
      </c>
      <c r="C51" s="364"/>
      <c r="D51" s="364"/>
      <c r="E51" s="204"/>
      <c r="F51" s="204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</row>
    <row r="52" spans="1:26" ht="14.25" customHeight="1" x14ac:dyDescent="0.25">
      <c r="A52" s="201"/>
      <c r="B52" s="248" t="s">
        <v>362</v>
      </c>
      <c r="C52" s="249" t="s">
        <v>35</v>
      </c>
      <c r="D52" s="250" t="s">
        <v>363</v>
      </c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</row>
    <row r="53" spans="1:26" ht="14.25" customHeight="1" x14ac:dyDescent="0.2">
      <c r="A53" s="201"/>
      <c r="B53" s="251" t="s">
        <v>364</v>
      </c>
      <c r="C53" s="252" t="s">
        <v>365</v>
      </c>
      <c r="D53" s="253" t="s">
        <v>366</v>
      </c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</row>
    <row r="54" spans="1:26" ht="14.25" customHeight="1" x14ac:dyDescent="0.2">
      <c r="A54" s="201"/>
      <c r="B54" s="251" t="s">
        <v>367</v>
      </c>
      <c r="C54" s="252" t="s">
        <v>368</v>
      </c>
      <c r="D54" s="253" t="s">
        <v>369</v>
      </c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</row>
    <row r="55" spans="1:26" ht="14.25" customHeight="1" x14ac:dyDescent="0.2">
      <c r="A55" s="201"/>
      <c r="B55" s="251" t="s">
        <v>370</v>
      </c>
      <c r="C55" s="252" t="s">
        <v>371</v>
      </c>
      <c r="D55" s="253" t="s">
        <v>372</v>
      </c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</row>
    <row r="56" spans="1:26" ht="14.25" customHeight="1" x14ac:dyDescent="0.2">
      <c r="A56" s="201"/>
      <c r="B56" s="251" t="s">
        <v>373</v>
      </c>
      <c r="C56" s="252" t="s">
        <v>374</v>
      </c>
      <c r="D56" s="253" t="s">
        <v>375</v>
      </c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</row>
    <row r="57" spans="1:26" ht="14.25" customHeight="1" x14ac:dyDescent="0.2">
      <c r="A57" s="201"/>
      <c r="B57" s="254" t="s">
        <v>376</v>
      </c>
      <c r="C57" s="255" t="s">
        <v>377</v>
      </c>
      <c r="D57" s="256" t="s">
        <v>378</v>
      </c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</row>
    <row r="58" spans="1:26" ht="13.5" customHeight="1" x14ac:dyDescent="0.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</row>
    <row r="59" spans="1:26" ht="12.75" customHeight="1" x14ac:dyDescent="0.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</row>
    <row r="60" spans="1:26" ht="12.75" customHeight="1" x14ac:dyDescent="0.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</row>
    <row r="61" spans="1:26" ht="12.75" customHeight="1" x14ac:dyDescent="0.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</row>
    <row r="62" spans="1:26" ht="12.75" customHeight="1" x14ac:dyDescent="0.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</row>
    <row r="63" spans="1:26" ht="12.75" customHeight="1" x14ac:dyDescent="0.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</row>
    <row r="64" spans="1:26" ht="12.75" customHeight="1" x14ac:dyDescent="0.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</row>
    <row r="65" spans="1:26" ht="12.75" customHeight="1" x14ac:dyDescent="0.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</row>
    <row r="66" spans="1:26" ht="12.75" customHeight="1" x14ac:dyDescent="0.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</row>
    <row r="67" spans="1:26" ht="12.75" customHeight="1" x14ac:dyDescent="0.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</row>
    <row r="68" spans="1:26" ht="12.75" customHeight="1" x14ac:dyDescent="0.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</row>
    <row r="69" spans="1:26" ht="12.75" customHeight="1" x14ac:dyDescent="0.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</row>
    <row r="70" spans="1:26" ht="12.75" customHeight="1" x14ac:dyDescent="0.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</row>
    <row r="71" spans="1:26" ht="12.75" customHeight="1" x14ac:dyDescent="0.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</row>
    <row r="72" spans="1:26" ht="12.75" customHeight="1" x14ac:dyDescent="0.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</row>
    <row r="73" spans="1:26" ht="12.75" customHeight="1" x14ac:dyDescent="0.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</row>
    <row r="74" spans="1:26" ht="12.75" customHeight="1" x14ac:dyDescent="0.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</row>
    <row r="75" spans="1:26" ht="12.75" customHeight="1" x14ac:dyDescent="0.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</row>
    <row r="76" spans="1:26" ht="12.75" customHeight="1" x14ac:dyDescent="0.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</row>
    <row r="77" spans="1:26" ht="12.75" customHeight="1" x14ac:dyDescent="0.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</row>
    <row r="78" spans="1:26" ht="12.75" customHeight="1" x14ac:dyDescent="0.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</row>
    <row r="79" spans="1:26" ht="12.75" customHeight="1" x14ac:dyDescent="0.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</row>
    <row r="80" spans="1:26" ht="12.75" customHeight="1" x14ac:dyDescent="0.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</row>
    <row r="81" spans="1:26" ht="12.75" customHeight="1" x14ac:dyDescent="0.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</row>
    <row r="82" spans="1:26" ht="12.75" customHeight="1" x14ac:dyDescent="0.2">
      <c r="A82" s="201"/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</row>
    <row r="83" spans="1:26" ht="12.75" customHeight="1" x14ac:dyDescent="0.2">
      <c r="A83" s="20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</row>
    <row r="84" spans="1:26" ht="12.75" customHeight="1" x14ac:dyDescent="0.2">
      <c r="A84" s="201"/>
      <c r="B84" s="201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</row>
    <row r="85" spans="1:26" ht="12.75" customHeight="1" x14ac:dyDescent="0.2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</row>
    <row r="86" spans="1:26" ht="12.75" customHeight="1" x14ac:dyDescent="0.2">
      <c r="A86" s="201"/>
      <c r="B86" s="201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</row>
    <row r="87" spans="1:26" ht="12.75" customHeight="1" x14ac:dyDescent="0.2">
      <c r="A87" s="201"/>
      <c r="B87" s="201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</row>
    <row r="88" spans="1:26" ht="12.75" customHeight="1" x14ac:dyDescent="0.2">
      <c r="A88" s="201"/>
      <c r="B88" s="201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pans="1:26" ht="12.75" customHeight="1" x14ac:dyDescent="0.2">
      <c r="A89" s="201"/>
      <c r="B89" s="201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</row>
    <row r="90" spans="1:26" ht="12.75" customHeight="1" x14ac:dyDescent="0.2">
      <c r="A90" s="201"/>
      <c r="B90" s="201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</row>
    <row r="91" spans="1:26" ht="12.75" customHeight="1" x14ac:dyDescent="0.2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</row>
    <row r="92" spans="1:26" ht="12.75" customHeight="1" x14ac:dyDescent="0.2">
      <c r="A92" s="201"/>
      <c r="B92" s="201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</row>
    <row r="93" spans="1:26" ht="12.75" customHeight="1" x14ac:dyDescent="0.2">
      <c r="A93" s="201"/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</row>
    <row r="94" spans="1:26" ht="12.75" customHeight="1" x14ac:dyDescent="0.2">
      <c r="A94" s="201"/>
      <c r="B94" s="201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</row>
    <row r="95" spans="1:26" ht="12.75" customHeight="1" x14ac:dyDescent="0.2">
      <c r="A95" s="201"/>
      <c r="B95" s="201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</row>
    <row r="96" spans="1:26" ht="12.75" customHeight="1" x14ac:dyDescent="0.2">
      <c r="A96" s="201"/>
      <c r="B96" s="201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</row>
    <row r="97" spans="1:26" ht="12.75" customHeight="1" x14ac:dyDescent="0.2">
      <c r="A97" s="201"/>
      <c r="B97" s="201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</row>
    <row r="98" spans="1:26" ht="12.75" customHeight="1" x14ac:dyDescent="0.2">
      <c r="A98" s="201"/>
      <c r="B98" s="201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</row>
    <row r="99" spans="1:26" ht="12.75" customHeight="1" x14ac:dyDescent="0.2">
      <c r="A99" s="201"/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</row>
    <row r="100" spans="1:26" ht="12.75" customHeight="1" x14ac:dyDescent="0.2">
      <c r="A100" s="201"/>
      <c r="B100" s="201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</row>
    <row r="101" spans="1:26" ht="12.75" customHeight="1" x14ac:dyDescent="0.2">
      <c r="A101" s="201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</row>
    <row r="102" spans="1:26" ht="12.75" customHeight="1" x14ac:dyDescent="0.2">
      <c r="A102" s="201"/>
      <c r="B102" s="201"/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</row>
    <row r="103" spans="1:26" ht="12.75" customHeight="1" x14ac:dyDescent="0.2">
      <c r="A103" s="201"/>
      <c r="B103" s="201"/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</row>
    <row r="104" spans="1:26" ht="12.75" customHeight="1" x14ac:dyDescent="0.2">
      <c r="A104" s="201"/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</row>
    <row r="105" spans="1:26" ht="12.75" customHeight="1" x14ac:dyDescent="0.2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</row>
    <row r="106" spans="1:26" ht="12.75" customHeight="1" x14ac:dyDescent="0.2">
      <c r="A106" s="201"/>
      <c r="B106" s="201"/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</row>
    <row r="107" spans="1:26" ht="12.75" customHeight="1" x14ac:dyDescent="0.2">
      <c r="A107" s="201"/>
      <c r="B107" s="201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</row>
    <row r="108" spans="1:26" ht="12.75" customHeight="1" x14ac:dyDescent="0.2">
      <c r="A108" s="201"/>
      <c r="B108" s="201"/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</row>
    <row r="109" spans="1:26" ht="12.75" customHeight="1" x14ac:dyDescent="0.2">
      <c r="A109" s="201"/>
      <c r="B109" s="201"/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</row>
    <row r="110" spans="1:26" ht="12.75" customHeight="1" x14ac:dyDescent="0.2">
      <c r="A110" s="201"/>
      <c r="B110" s="201"/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</row>
    <row r="111" spans="1:26" ht="12.75" customHeight="1" x14ac:dyDescent="0.2">
      <c r="A111" s="201"/>
      <c r="B111" s="201"/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</row>
    <row r="112" spans="1:26" ht="12.75" customHeight="1" x14ac:dyDescent="0.2">
      <c r="A112" s="201"/>
      <c r="B112" s="201"/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</row>
    <row r="113" spans="1:26" ht="12.75" customHeight="1" x14ac:dyDescent="0.2">
      <c r="A113" s="201"/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</row>
    <row r="114" spans="1:26" ht="12.75" customHeight="1" x14ac:dyDescent="0.2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</row>
    <row r="115" spans="1:26" ht="12.75" customHeight="1" x14ac:dyDescent="0.2">
      <c r="A115" s="201"/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</row>
    <row r="116" spans="1:26" ht="12.75" customHeight="1" x14ac:dyDescent="0.2">
      <c r="A116" s="201"/>
      <c r="B116" s="201"/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</row>
    <row r="117" spans="1:26" ht="12.75" customHeight="1" x14ac:dyDescent="0.2">
      <c r="A117" s="201"/>
      <c r="B117" s="201"/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</row>
    <row r="118" spans="1:26" ht="12.75" customHeight="1" x14ac:dyDescent="0.2">
      <c r="A118" s="201"/>
      <c r="B118" s="201"/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</row>
    <row r="119" spans="1:26" ht="12.75" customHeight="1" x14ac:dyDescent="0.2">
      <c r="A119" s="201"/>
      <c r="B119" s="201"/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</row>
    <row r="120" spans="1:26" ht="12.75" customHeight="1" x14ac:dyDescent="0.2">
      <c r="A120" s="201"/>
      <c r="B120" s="201"/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</row>
    <row r="121" spans="1:26" ht="12.75" customHeight="1" x14ac:dyDescent="0.2">
      <c r="A121" s="201"/>
      <c r="B121" s="201"/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</row>
    <row r="122" spans="1:26" ht="12.75" customHeight="1" x14ac:dyDescent="0.2">
      <c r="A122" s="201"/>
      <c r="B122" s="201"/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</row>
    <row r="123" spans="1:26" ht="12.75" customHeight="1" x14ac:dyDescent="0.2">
      <c r="A123" s="201"/>
      <c r="B123" s="201"/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</row>
    <row r="124" spans="1:26" ht="12.75" customHeight="1" x14ac:dyDescent="0.2">
      <c r="A124" s="201"/>
      <c r="B124" s="201"/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</row>
    <row r="125" spans="1:26" ht="12.75" customHeight="1" x14ac:dyDescent="0.2">
      <c r="A125" s="201"/>
      <c r="B125" s="201"/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</row>
    <row r="126" spans="1:26" ht="12.75" customHeight="1" x14ac:dyDescent="0.2">
      <c r="A126" s="201"/>
      <c r="B126" s="201"/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</row>
    <row r="127" spans="1:26" ht="12.75" customHeight="1" x14ac:dyDescent="0.2">
      <c r="A127" s="201"/>
      <c r="B127" s="201"/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</row>
    <row r="128" spans="1:26" ht="12.75" customHeight="1" x14ac:dyDescent="0.2">
      <c r="A128" s="201"/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</row>
    <row r="129" spans="1:26" ht="12.75" customHeight="1" x14ac:dyDescent="0.2">
      <c r="A129" s="20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</row>
    <row r="130" spans="1:26" ht="12.75" customHeight="1" x14ac:dyDescent="0.2">
      <c r="A130" s="201"/>
      <c r="B130" s="201"/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</row>
    <row r="131" spans="1:26" ht="12.75" customHeight="1" x14ac:dyDescent="0.2">
      <c r="A131" s="201"/>
      <c r="B131" s="201"/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</row>
    <row r="132" spans="1:26" ht="12.75" customHeight="1" x14ac:dyDescent="0.2">
      <c r="A132" s="201"/>
      <c r="B132" s="201"/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</row>
    <row r="133" spans="1:26" ht="12.75" customHeight="1" x14ac:dyDescent="0.2">
      <c r="A133" s="201"/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</row>
    <row r="134" spans="1:26" ht="12.75" customHeight="1" x14ac:dyDescent="0.2">
      <c r="A134" s="201"/>
      <c r="B134" s="201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</row>
    <row r="135" spans="1:26" ht="12.75" customHeight="1" x14ac:dyDescent="0.2">
      <c r="A135" s="201"/>
      <c r="B135" s="201"/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</row>
    <row r="136" spans="1:26" ht="12.75" customHeight="1" x14ac:dyDescent="0.2">
      <c r="A136" s="201"/>
      <c r="B136" s="201"/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</row>
    <row r="137" spans="1:26" ht="12.75" customHeight="1" x14ac:dyDescent="0.2">
      <c r="A137" s="201"/>
      <c r="B137" s="201"/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</row>
    <row r="138" spans="1:26" ht="12.75" customHeight="1" x14ac:dyDescent="0.2">
      <c r="A138" s="201"/>
      <c r="B138" s="201"/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</row>
    <row r="139" spans="1:26" ht="12.75" customHeight="1" x14ac:dyDescent="0.2">
      <c r="A139" s="201"/>
      <c r="B139" s="201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</row>
    <row r="140" spans="1:26" ht="12.75" customHeight="1" x14ac:dyDescent="0.2">
      <c r="A140" s="201"/>
      <c r="B140" s="201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</row>
    <row r="141" spans="1:26" ht="12.75" customHeight="1" x14ac:dyDescent="0.2">
      <c r="A141" s="201"/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</row>
    <row r="142" spans="1:26" ht="12.75" customHeight="1" x14ac:dyDescent="0.2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</row>
    <row r="143" spans="1:26" ht="12.75" customHeight="1" x14ac:dyDescent="0.2">
      <c r="A143" s="201"/>
      <c r="B143" s="201"/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</row>
    <row r="144" spans="1:26" ht="12.75" customHeight="1" x14ac:dyDescent="0.2">
      <c r="A144" s="201"/>
      <c r="B144" s="201"/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</row>
    <row r="145" spans="1:26" ht="12.75" customHeight="1" x14ac:dyDescent="0.2">
      <c r="A145" s="201"/>
      <c r="B145" s="201"/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</row>
    <row r="146" spans="1:26" ht="12.75" customHeight="1" x14ac:dyDescent="0.2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</row>
    <row r="147" spans="1:26" ht="12.75" customHeight="1" x14ac:dyDescent="0.2">
      <c r="A147" s="201"/>
      <c r="B147" s="201"/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</row>
    <row r="148" spans="1:26" ht="12.75" customHeight="1" x14ac:dyDescent="0.2">
      <c r="A148" s="201"/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</row>
    <row r="149" spans="1:26" ht="12.75" customHeight="1" x14ac:dyDescent="0.2">
      <c r="A149" s="201"/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</row>
    <row r="150" spans="1:26" ht="12.75" customHeight="1" x14ac:dyDescent="0.2">
      <c r="A150" s="201"/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</row>
    <row r="151" spans="1:26" ht="12.75" customHeight="1" x14ac:dyDescent="0.2">
      <c r="A151" s="201"/>
      <c r="B151" s="201"/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</row>
    <row r="152" spans="1:26" ht="12.75" customHeight="1" x14ac:dyDescent="0.2">
      <c r="A152" s="201"/>
      <c r="B152" s="201"/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</row>
    <row r="153" spans="1:26" ht="12.75" customHeight="1" x14ac:dyDescent="0.2">
      <c r="A153" s="201"/>
      <c r="B153" s="201"/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</row>
    <row r="154" spans="1:26" ht="12.75" customHeight="1" x14ac:dyDescent="0.2">
      <c r="A154" s="201"/>
      <c r="B154" s="201"/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</row>
    <row r="155" spans="1:26" ht="12.75" customHeight="1" x14ac:dyDescent="0.2">
      <c r="A155" s="201"/>
      <c r="B155" s="201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</row>
    <row r="156" spans="1:26" ht="12.75" customHeight="1" x14ac:dyDescent="0.2">
      <c r="A156" s="201"/>
      <c r="B156" s="201"/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</row>
    <row r="157" spans="1:26" ht="12.75" customHeight="1" x14ac:dyDescent="0.2">
      <c r="A157" s="201"/>
      <c r="B157" s="201"/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</row>
    <row r="158" spans="1:26" ht="12.75" customHeight="1" x14ac:dyDescent="0.2">
      <c r="A158" s="201"/>
      <c r="B158" s="201"/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</row>
    <row r="159" spans="1:26" ht="12.75" customHeight="1" x14ac:dyDescent="0.2">
      <c r="A159" s="201"/>
      <c r="B159" s="201"/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</row>
    <row r="160" spans="1:26" ht="12.75" customHeight="1" x14ac:dyDescent="0.2">
      <c r="A160" s="201"/>
      <c r="B160" s="201"/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</row>
    <row r="161" spans="1:26" ht="12.75" customHeight="1" x14ac:dyDescent="0.2">
      <c r="A161" s="201"/>
      <c r="B161" s="201"/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</row>
    <row r="162" spans="1:26" ht="12.75" customHeight="1" x14ac:dyDescent="0.2">
      <c r="A162" s="201"/>
      <c r="B162" s="201"/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</row>
    <row r="163" spans="1:26" ht="12.75" customHeight="1" x14ac:dyDescent="0.2">
      <c r="A163" s="201"/>
      <c r="B163" s="201"/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</row>
    <row r="164" spans="1:26" ht="12.75" customHeight="1" x14ac:dyDescent="0.2">
      <c r="A164" s="201"/>
      <c r="B164" s="201"/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</row>
    <row r="165" spans="1:26" ht="12.75" customHeight="1" x14ac:dyDescent="0.2">
      <c r="A165" s="201"/>
      <c r="B165" s="201"/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</row>
    <row r="166" spans="1:26" ht="12.75" customHeight="1" x14ac:dyDescent="0.2">
      <c r="A166" s="201"/>
      <c r="B166" s="201"/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</row>
    <row r="167" spans="1:26" ht="12.75" customHeight="1" x14ac:dyDescent="0.2">
      <c r="A167" s="201"/>
      <c r="B167" s="201"/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</row>
    <row r="168" spans="1:26" ht="12.75" customHeight="1" x14ac:dyDescent="0.2">
      <c r="A168" s="201"/>
      <c r="B168" s="201"/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</row>
    <row r="169" spans="1:26" ht="12.75" customHeight="1" x14ac:dyDescent="0.2">
      <c r="A169" s="201"/>
      <c r="B169" s="201"/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</row>
    <row r="170" spans="1:26" ht="12.75" customHeight="1" x14ac:dyDescent="0.2">
      <c r="A170" s="201"/>
      <c r="B170" s="201"/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</row>
    <row r="171" spans="1:26" ht="12.75" customHeight="1" x14ac:dyDescent="0.2">
      <c r="A171" s="201"/>
      <c r="B171" s="201"/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</row>
    <row r="172" spans="1:26" ht="12.75" customHeight="1" x14ac:dyDescent="0.2">
      <c r="A172" s="201"/>
      <c r="B172" s="201"/>
      <c r="C172" s="201"/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</row>
    <row r="173" spans="1:26" ht="12.75" customHeight="1" x14ac:dyDescent="0.2">
      <c r="A173" s="201"/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</row>
    <row r="174" spans="1:26" ht="12.75" customHeight="1" x14ac:dyDescent="0.2">
      <c r="A174" s="201"/>
      <c r="B174" s="201"/>
      <c r="C174" s="201"/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</row>
    <row r="175" spans="1:26" ht="12.75" customHeight="1" x14ac:dyDescent="0.2">
      <c r="A175" s="201"/>
      <c r="B175" s="201"/>
      <c r="C175" s="201"/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</row>
    <row r="176" spans="1:26" ht="12.75" customHeight="1" x14ac:dyDescent="0.2">
      <c r="A176" s="201"/>
      <c r="B176" s="201"/>
      <c r="C176" s="201"/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</row>
    <row r="177" spans="1:26" ht="12.75" customHeight="1" x14ac:dyDescent="0.2">
      <c r="A177" s="201"/>
      <c r="B177" s="201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</row>
    <row r="178" spans="1:26" ht="12.75" customHeight="1" x14ac:dyDescent="0.2">
      <c r="A178" s="201"/>
      <c r="B178" s="201"/>
      <c r="C178" s="201"/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</row>
    <row r="179" spans="1:26" ht="12.75" customHeight="1" x14ac:dyDescent="0.2">
      <c r="A179" s="201"/>
      <c r="B179" s="201"/>
      <c r="C179" s="201"/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</row>
    <row r="180" spans="1:26" ht="12.75" customHeight="1" x14ac:dyDescent="0.2">
      <c r="A180" s="201"/>
      <c r="B180" s="201"/>
      <c r="C180" s="201"/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</row>
    <row r="181" spans="1:26" ht="12.75" customHeight="1" x14ac:dyDescent="0.2">
      <c r="A181" s="201"/>
      <c r="B181" s="201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</row>
    <row r="182" spans="1:26" ht="12.75" customHeight="1" x14ac:dyDescent="0.2">
      <c r="A182" s="201"/>
      <c r="B182" s="201"/>
      <c r="C182" s="201"/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</row>
    <row r="183" spans="1:26" ht="12.75" customHeight="1" x14ac:dyDescent="0.2">
      <c r="A183" s="201"/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</row>
    <row r="184" spans="1:26" ht="12.75" customHeight="1" x14ac:dyDescent="0.2">
      <c r="A184" s="201"/>
      <c r="B184" s="201"/>
      <c r="C184" s="201"/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</row>
    <row r="185" spans="1:26" ht="12.75" customHeight="1" x14ac:dyDescent="0.2">
      <c r="A185" s="201"/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</row>
    <row r="186" spans="1:26" ht="12.75" customHeight="1" x14ac:dyDescent="0.2">
      <c r="A186" s="201"/>
      <c r="B186" s="201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</row>
    <row r="187" spans="1:26" ht="12.75" customHeight="1" x14ac:dyDescent="0.2">
      <c r="A187" s="201"/>
      <c r="B187" s="201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</row>
    <row r="188" spans="1:26" ht="12.75" customHeight="1" x14ac:dyDescent="0.2">
      <c r="A188" s="201"/>
      <c r="B188" s="201"/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</row>
    <row r="189" spans="1:26" ht="12.75" customHeight="1" x14ac:dyDescent="0.2">
      <c r="A189" s="201"/>
      <c r="B189" s="201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</row>
    <row r="190" spans="1:26" ht="12.75" customHeight="1" x14ac:dyDescent="0.2">
      <c r="A190" s="201"/>
      <c r="B190" s="201"/>
      <c r="C190" s="201"/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</row>
    <row r="191" spans="1:26" ht="12.75" customHeight="1" x14ac:dyDescent="0.2">
      <c r="A191" s="201"/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</row>
    <row r="192" spans="1:26" ht="12.75" customHeight="1" x14ac:dyDescent="0.2">
      <c r="A192" s="201"/>
      <c r="B192" s="201"/>
      <c r="C192" s="201"/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</row>
    <row r="193" spans="1:26" ht="12.75" customHeight="1" x14ac:dyDescent="0.2">
      <c r="A193" s="201"/>
      <c r="B193" s="201"/>
      <c r="C193" s="201"/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</row>
    <row r="194" spans="1:26" ht="12.75" customHeight="1" x14ac:dyDescent="0.2">
      <c r="A194" s="201"/>
      <c r="B194" s="201"/>
      <c r="C194" s="201"/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</row>
    <row r="195" spans="1:26" ht="12.75" customHeight="1" x14ac:dyDescent="0.2">
      <c r="A195" s="201"/>
      <c r="B195" s="201"/>
      <c r="C195" s="201"/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</row>
    <row r="196" spans="1:26" ht="12.75" customHeight="1" x14ac:dyDescent="0.2">
      <c r="A196" s="201"/>
      <c r="B196" s="201"/>
      <c r="C196" s="201"/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</row>
    <row r="197" spans="1:26" ht="12.75" customHeight="1" x14ac:dyDescent="0.2">
      <c r="A197" s="201"/>
      <c r="B197" s="201"/>
      <c r="C197" s="201"/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</row>
    <row r="198" spans="1:26" ht="12.75" customHeight="1" x14ac:dyDescent="0.2">
      <c r="A198" s="201"/>
      <c r="B198" s="201"/>
      <c r="C198" s="201"/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</row>
    <row r="199" spans="1:26" ht="12.75" customHeight="1" x14ac:dyDescent="0.2">
      <c r="A199" s="201"/>
      <c r="B199" s="201"/>
      <c r="C199" s="201"/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</row>
    <row r="200" spans="1:26" ht="12.75" customHeight="1" x14ac:dyDescent="0.2">
      <c r="A200" s="201"/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</row>
    <row r="201" spans="1:26" ht="12.75" customHeight="1" x14ac:dyDescent="0.2">
      <c r="A201" s="201"/>
      <c r="B201" s="201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</row>
    <row r="202" spans="1:26" ht="12.75" customHeight="1" x14ac:dyDescent="0.2">
      <c r="A202" s="201"/>
      <c r="B202" s="201"/>
      <c r="C202" s="201"/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</row>
    <row r="203" spans="1:26" ht="12.75" customHeight="1" x14ac:dyDescent="0.2">
      <c r="A203" s="201"/>
      <c r="B203" s="201"/>
      <c r="C203" s="201"/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</row>
    <row r="204" spans="1:26" ht="12.75" customHeight="1" x14ac:dyDescent="0.2">
      <c r="A204" s="201"/>
      <c r="B204" s="201"/>
      <c r="C204" s="201"/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</row>
    <row r="205" spans="1:26" ht="12.75" customHeight="1" x14ac:dyDescent="0.2">
      <c r="A205" s="201"/>
      <c r="B205" s="201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</row>
    <row r="206" spans="1:26" ht="12.75" customHeight="1" x14ac:dyDescent="0.2">
      <c r="A206" s="201"/>
      <c r="B206" s="201"/>
      <c r="C206" s="201"/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</row>
    <row r="207" spans="1:26" ht="12.75" customHeight="1" x14ac:dyDescent="0.2">
      <c r="A207" s="201"/>
      <c r="B207" s="201"/>
      <c r="C207" s="201"/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</row>
    <row r="208" spans="1:26" ht="12.75" customHeight="1" x14ac:dyDescent="0.2">
      <c r="A208" s="201"/>
      <c r="B208" s="201"/>
      <c r="C208" s="201"/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</row>
    <row r="209" spans="1:26" ht="12.75" customHeight="1" x14ac:dyDescent="0.2">
      <c r="A209" s="201"/>
      <c r="B209" s="201"/>
      <c r="C209" s="201"/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</row>
    <row r="210" spans="1:26" ht="12.75" customHeight="1" x14ac:dyDescent="0.2">
      <c r="A210" s="201"/>
      <c r="B210" s="201"/>
      <c r="C210" s="201"/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</row>
    <row r="211" spans="1:26" ht="12.75" customHeight="1" x14ac:dyDescent="0.2">
      <c r="A211" s="201"/>
      <c r="B211" s="201"/>
      <c r="C211" s="201"/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</row>
    <row r="212" spans="1:26" ht="12.75" customHeight="1" x14ac:dyDescent="0.2">
      <c r="A212" s="201"/>
      <c r="B212" s="201"/>
      <c r="C212" s="201"/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</row>
    <row r="213" spans="1:26" ht="12.75" customHeight="1" x14ac:dyDescent="0.2">
      <c r="A213" s="201"/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</row>
    <row r="214" spans="1:26" ht="12.75" customHeight="1" x14ac:dyDescent="0.2">
      <c r="A214" s="201"/>
      <c r="B214" s="201"/>
      <c r="C214" s="201"/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</row>
    <row r="215" spans="1:26" ht="12.75" customHeight="1" x14ac:dyDescent="0.2">
      <c r="A215" s="201"/>
      <c r="B215" s="201"/>
      <c r="C215" s="201"/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</row>
    <row r="216" spans="1:26" ht="12.75" customHeight="1" x14ac:dyDescent="0.2">
      <c r="A216" s="201"/>
      <c r="B216" s="201"/>
      <c r="C216" s="201"/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</row>
    <row r="217" spans="1:26" ht="12.75" customHeight="1" x14ac:dyDescent="0.2">
      <c r="A217" s="201"/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</row>
    <row r="218" spans="1:26" ht="12.75" customHeight="1" x14ac:dyDescent="0.2">
      <c r="A218" s="201"/>
      <c r="B218" s="201"/>
      <c r="C218" s="201"/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</row>
    <row r="219" spans="1:26" ht="12.75" customHeight="1" x14ac:dyDescent="0.2">
      <c r="A219" s="201"/>
      <c r="B219" s="201"/>
      <c r="C219" s="201"/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</row>
    <row r="220" spans="1:26" ht="12.75" customHeight="1" x14ac:dyDescent="0.2">
      <c r="A220" s="201"/>
      <c r="B220" s="201"/>
      <c r="C220" s="201"/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</row>
    <row r="221" spans="1:26" ht="12.75" customHeight="1" x14ac:dyDescent="0.2">
      <c r="A221" s="201"/>
      <c r="B221" s="201"/>
      <c r="C221" s="201"/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</row>
    <row r="222" spans="1:26" ht="12.75" customHeight="1" x14ac:dyDescent="0.2">
      <c r="A222" s="201"/>
      <c r="B222" s="201"/>
      <c r="C222" s="201"/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</row>
    <row r="223" spans="1:26" ht="12.75" customHeight="1" x14ac:dyDescent="0.2">
      <c r="A223" s="201"/>
      <c r="B223" s="201"/>
      <c r="C223" s="201"/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</row>
    <row r="224" spans="1:26" ht="12.75" customHeight="1" x14ac:dyDescent="0.2">
      <c r="A224" s="201"/>
      <c r="B224" s="201"/>
      <c r="C224" s="201"/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</row>
    <row r="225" spans="1:26" ht="12.75" customHeight="1" x14ac:dyDescent="0.2">
      <c r="A225" s="201"/>
      <c r="B225" s="201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</row>
    <row r="226" spans="1:26" ht="12.75" customHeight="1" x14ac:dyDescent="0.2">
      <c r="A226" s="201"/>
      <c r="B226" s="201"/>
      <c r="C226" s="201"/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</row>
    <row r="227" spans="1:26" ht="12.75" customHeight="1" x14ac:dyDescent="0.2">
      <c r="A227" s="201"/>
      <c r="B227" s="201"/>
      <c r="C227" s="201"/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</row>
    <row r="228" spans="1:26" ht="12.75" customHeight="1" x14ac:dyDescent="0.2">
      <c r="A228" s="201"/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</row>
    <row r="229" spans="1:26" ht="12.75" customHeight="1" x14ac:dyDescent="0.2">
      <c r="A229" s="201"/>
      <c r="B229" s="201"/>
      <c r="C229" s="201"/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</row>
    <row r="230" spans="1:26" ht="12.75" customHeight="1" x14ac:dyDescent="0.2">
      <c r="A230" s="201"/>
      <c r="B230" s="201"/>
      <c r="C230" s="201"/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</row>
    <row r="231" spans="1:26" ht="12.75" customHeight="1" x14ac:dyDescent="0.2">
      <c r="A231" s="201"/>
      <c r="B231" s="201"/>
      <c r="C231" s="201"/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</row>
    <row r="232" spans="1:26" ht="12.75" customHeight="1" x14ac:dyDescent="0.2">
      <c r="A232" s="201"/>
      <c r="B232" s="201"/>
      <c r="C232" s="201"/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</row>
    <row r="233" spans="1:26" ht="12.75" customHeight="1" x14ac:dyDescent="0.2">
      <c r="A233" s="201"/>
      <c r="B233" s="201"/>
      <c r="C233" s="201"/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</row>
    <row r="234" spans="1:26" ht="12.75" customHeight="1" x14ac:dyDescent="0.2">
      <c r="A234" s="201"/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</row>
    <row r="235" spans="1:26" ht="12.75" customHeight="1" x14ac:dyDescent="0.2">
      <c r="A235" s="201"/>
      <c r="B235" s="201"/>
      <c r="C235" s="201"/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</row>
    <row r="236" spans="1:26" ht="12.75" customHeight="1" x14ac:dyDescent="0.2">
      <c r="A236" s="201"/>
      <c r="B236" s="201"/>
      <c r="C236" s="201"/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</row>
    <row r="237" spans="1:26" ht="12.75" customHeight="1" x14ac:dyDescent="0.2">
      <c r="A237" s="201"/>
      <c r="B237" s="201"/>
      <c r="C237" s="201"/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</row>
    <row r="238" spans="1:26" ht="12.75" customHeight="1" x14ac:dyDescent="0.2">
      <c r="A238" s="201"/>
      <c r="B238" s="201"/>
      <c r="C238" s="201"/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</row>
    <row r="239" spans="1:26" ht="12.75" customHeight="1" x14ac:dyDescent="0.2">
      <c r="A239" s="201"/>
      <c r="B239" s="201"/>
      <c r="C239" s="201"/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</row>
    <row r="240" spans="1:26" ht="12.75" customHeight="1" x14ac:dyDescent="0.2">
      <c r="A240" s="201"/>
      <c r="B240" s="201"/>
      <c r="C240" s="201"/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</row>
    <row r="241" spans="1:26" ht="12.75" customHeight="1" x14ac:dyDescent="0.2">
      <c r="A241" s="201"/>
      <c r="B241" s="201"/>
      <c r="C241" s="201"/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</row>
    <row r="242" spans="1:26" ht="12.75" customHeight="1" x14ac:dyDescent="0.2">
      <c r="A242" s="201"/>
      <c r="B242" s="201"/>
      <c r="C242" s="201"/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</row>
    <row r="243" spans="1:26" ht="12.75" customHeight="1" x14ac:dyDescent="0.2">
      <c r="A243" s="201"/>
      <c r="B243" s="201"/>
      <c r="C243" s="201"/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</row>
    <row r="244" spans="1:26" ht="12.75" customHeight="1" x14ac:dyDescent="0.2">
      <c r="A244" s="201"/>
      <c r="B244" s="201"/>
      <c r="C244" s="201"/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</row>
    <row r="245" spans="1:26" ht="12.75" customHeight="1" x14ac:dyDescent="0.2">
      <c r="A245" s="201"/>
      <c r="B245" s="201"/>
      <c r="C245" s="201"/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</row>
    <row r="246" spans="1:26" ht="12.75" customHeight="1" x14ac:dyDescent="0.2">
      <c r="A246" s="201"/>
      <c r="B246" s="201"/>
      <c r="C246" s="201"/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</row>
    <row r="247" spans="1:26" ht="12.75" customHeight="1" x14ac:dyDescent="0.2">
      <c r="A247" s="201"/>
      <c r="B247" s="201"/>
      <c r="C247" s="201"/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</row>
    <row r="248" spans="1:26" ht="12.75" customHeight="1" x14ac:dyDescent="0.2">
      <c r="A248" s="201"/>
      <c r="B248" s="201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</row>
    <row r="249" spans="1:26" ht="12.75" customHeight="1" x14ac:dyDescent="0.2">
      <c r="A249" s="201"/>
      <c r="B249" s="201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</row>
    <row r="250" spans="1:26" ht="12.75" customHeight="1" x14ac:dyDescent="0.2">
      <c r="A250" s="201"/>
      <c r="B250" s="201"/>
      <c r="C250" s="201"/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</row>
    <row r="251" spans="1:26" ht="12.75" customHeight="1" x14ac:dyDescent="0.2">
      <c r="A251" s="201"/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</row>
    <row r="252" spans="1:26" ht="12.75" customHeight="1" x14ac:dyDescent="0.2">
      <c r="A252" s="201"/>
      <c r="B252" s="201"/>
      <c r="C252" s="201"/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</row>
    <row r="253" spans="1:26" ht="12.75" customHeight="1" x14ac:dyDescent="0.2">
      <c r="A253" s="201"/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</row>
    <row r="254" spans="1:26" ht="12.75" customHeight="1" x14ac:dyDescent="0.2">
      <c r="A254" s="201"/>
      <c r="B254" s="201"/>
      <c r="C254" s="201"/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</row>
    <row r="255" spans="1:26" ht="12.75" customHeight="1" x14ac:dyDescent="0.2">
      <c r="A255" s="201"/>
      <c r="B255" s="201"/>
      <c r="C255" s="201"/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</row>
    <row r="256" spans="1:26" ht="12.75" customHeight="1" x14ac:dyDescent="0.2">
      <c r="A256" s="201"/>
      <c r="B256" s="201"/>
      <c r="C256" s="201"/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</row>
    <row r="257" spans="1:26" ht="12.75" customHeight="1" x14ac:dyDescent="0.2">
      <c r="A257" s="201"/>
      <c r="B257" s="201"/>
      <c r="C257" s="201"/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</row>
    <row r="258" spans="1:26" ht="12.75" customHeight="1" x14ac:dyDescent="0.2">
      <c r="A258" s="201"/>
      <c r="B258" s="201"/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</row>
    <row r="259" spans="1:26" ht="12.75" customHeight="1" x14ac:dyDescent="0.2">
      <c r="A259" s="201"/>
      <c r="B259" s="201"/>
      <c r="C259" s="201"/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</row>
    <row r="260" spans="1:26" ht="12.75" customHeight="1" x14ac:dyDescent="0.2">
      <c r="A260" s="201"/>
      <c r="B260" s="201"/>
      <c r="C260" s="201"/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</row>
    <row r="261" spans="1:26" ht="12.75" customHeight="1" x14ac:dyDescent="0.2">
      <c r="A261" s="201"/>
      <c r="B261" s="201"/>
      <c r="C261" s="201"/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</row>
    <row r="262" spans="1:26" ht="12.75" customHeight="1" x14ac:dyDescent="0.2">
      <c r="A262" s="201"/>
      <c r="B262" s="201"/>
      <c r="C262" s="201"/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</row>
    <row r="263" spans="1:26" ht="12.75" customHeight="1" x14ac:dyDescent="0.2">
      <c r="A263" s="201"/>
      <c r="B263" s="201"/>
      <c r="C263" s="201"/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</row>
    <row r="264" spans="1:26" ht="12.75" customHeight="1" x14ac:dyDescent="0.2">
      <c r="A264" s="201"/>
      <c r="B264" s="201"/>
      <c r="C264" s="201"/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</row>
    <row r="265" spans="1:26" ht="12.75" customHeight="1" x14ac:dyDescent="0.2">
      <c r="A265" s="201"/>
      <c r="B265" s="201"/>
      <c r="C265" s="201"/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</row>
    <row r="266" spans="1:26" ht="12.75" customHeight="1" x14ac:dyDescent="0.2">
      <c r="A266" s="201"/>
      <c r="B266" s="201"/>
      <c r="C266" s="201"/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</row>
    <row r="267" spans="1:26" ht="12.75" customHeight="1" x14ac:dyDescent="0.2">
      <c r="A267" s="201"/>
      <c r="B267" s="201"/>
      <c r="C267" s="201"/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</row>
    <row r="268" spans="1:26" ht="12.75" customHeight="1" x14ac:dyDescent="0.2">
      <c r="A268" s="201"/>
      <c r="B268" s="201"/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</row>
    <row r="269" spans="1:26" ht="12.75" customHeight="1" x14ac:dyDescent="0.2">
      <c r="A269" s="201"/>
      <c r="B269" s="201"/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</row>
    <row r="270" spans="1:26" ht="12.75" customHeight="1" x14ac:dyDescent="0.2">
      <c r="A270" s="201"/>
      <c r="B270" s="201"/>
      <c r="C270" s="201"/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</row>
    <row r="271" spans="1:26" ht="12.75" customHeight="1" x14ac:dyDescent="0.2">
      <c r="A271" s="201"/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</row>
    <row r="272" spans="1:26" ht="12.75" customHeight="1" x14ac:dyDescent="0.2">
      <c r="A272" s="201"/>
      <c r="B272" s="201"/>
      <c r="C272" s="201"/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</row>
    <row r="273" spans="1:26" ht="12.75" customHeight="1" x14ac:dyDescent="0.2">
      <c r="A273" s="201"/>
      <c r="B273" s="201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</row>
    <row r="274" spans="1:26" ht="12.75" customHeight="1" x14ac:dyDescent="0.2">
      <c r="A274" s="201"/>
      <c r="B274" s="201"/>
      <c r="C274" s="201"/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</row>
    <row r="275" spans="1:26" ht="12.75" customHeight="1" x14ac:dyDescent="0.2">
      <c r="A275" s="201"/>
      <c r="B275" s="201"/>
      <c r="C275" s="201"/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</row>
    <row r="276" spans="1:26" ht="12.75" customHeight="1" x14ac:dyDescent="0.2">
      <c r="A276" s="201"/>
      <c r="B276" s="201"/>
      <c r="C276" s="201"/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</row>
    <row r="277" spans="1:26" ht="12.75" customHeight="1" x14ac:dyDescent="0.2">
      <c r="A277" s="201"/>
      <c r="B277" s="201"/>
      <c r="C277" s="201"/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</row>
    <row r="278" spans="1:26" ht="12.75" customHeight="1" x14ac:dyDescent="0.2">
      <c r="A278" s="201"/>
      <c r="B278" s="201"/>
      <c r="C278" s="201"/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</row>
    <row r="279" spans="1:26" ht="12.75" customHeight="1" x14ac:dyDescent="0.2">
      <c r="A279" s="201"/>
      <c r="B279" s="201"/>
      <c r="C279" s="201"/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</row>
    <row r="280" spans="1:26" ht="12.75" customHeight="1" x14ac:dyDescent="0.2">
      <c r="A280" s="201"/>
      <c r="B280" s="201"/>
      <c r="C280" s="201"/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</row>
    <row r="281" spans="1:26" ht="12.75" customHeight="1" x14ac:dyDescent="0.2">
      <c r="A281" s="201"/>
      <c r="B281" s="201"/>
      <c r="C281" s="201"/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</row>
    <row r="282" spans="1:26" ht="12.75" customHeight="1" x14ac:dyDescent="0.2">
      <c r="A282" s="201"/>
      <c r="B282" s="201"/>
      <c r="C282" s="201"/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</row>
    <row r="283" spans="1:26" ht="12.75" customHeight="1" x14ac:dyDescent="0.2">
      <c r="A283" s="201"/>
      <c r="B283" s="201"/>
      <c r="C283" s="201"/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</row>
    <row r="284" spans="1:26" ht="12.75" customHeight="1" x14ac:dyDescent="0.2">
      <c r="A284" s="201"/>
      <c r="B284" s="201"/>
      <c r="C284" s="201"/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</row>
    <row r="285" spans="1:26" ht="12.75" customHeight="1" x14ac:dyDescent="0.2">
      <c r="A285" s="201"/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</row>
    <row r="286" spans="1:26" ht="12.75" customHeight="1" x14ac:dyDescent="0.2">
      <c r="A286" s="201"/>
      <c r="B286" s="201"/>
      <c r="C286" s="201"/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</row>
    <row r="287" spans="1:26" ht="12.75" customHeight="1" x14ac:dyDescent="0.2">
      <c r="A287" s="201"/>
      <c r="B287" s="201"/>
      <c r="C287" s="201"/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</row>
    <row r="288" spans="1:26" ht="12.75" customHeight="1" x14ac:dyDescent="0.2">
      <c r="A288" s="201"/>
      <c r="B288" s="201"/>
      <c r="C288" s="201"/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</row>
    <row r="289" spans="1:26" ht="12.75" customHeight="1" x14ac:dyDescent="0.2">
      <c r="A289" s="201"/>
      <c r="B289" s="201"/>
      <c r="C289" s="201"/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</row>
    <row r="290" spans="1:26" ht="12.75" customHeight="1" x14ac:dyDescent="0.2">
      <c r="A290" s="201"/>
      <c r="B290" s="201"/>
      <c r="C290" s="201"/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</row>
    <row r="291" spans="1:26" ht="12.75" customHeight="1" x14ac:dyDescent="0.2">
      <c r="A291" s="201"/>
      <c r="B291" s="201"/>
      <c r="C291" s="201"/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</row>
    <row r="292" spans="1:26" ht="12.75" customHeight="1" x14ac:dyDescent="0.2">
      <c r="A292" s="201"/>
      <c r="B292" s="201"/>
      <c r="C292" s="201"/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</row>
    <row r="293" spans="1:26" ht="12.75" customHeight="1" x14ac:dyDescent="0.2">
      <c r="A293" s="201"/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</row>
    <row r="294" spans="1:26" ht="12.75" customHeight="1" x14ac:dyDescent="0.2">
      <c r="A294" s="201"/>
      <c r="B294" s="201"/>
      <c r="C294" s="201"/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</row>
    <row r="295" spans="1:26" ht="12.75" customHeight="1" x14ac:dyDescent="0.2">
      <c r="A295" s="201"/>
      <c r="B295" s="201"/>
      <c r="C295" s="201"/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</row>
    <row r="296" spans="1:26" ht="12.75" customHeight="1" x14ac:dyDescent="0.2">
      <c r="A296" s="201"/>
      <c r="B296" s="201"/>
      <c r="C296" s="201"/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  <c r="S296" s="201"/>
      <c r="T296" s="201"/>
      <c r="U296" s="201"/>
      <c r="V296" s="201"/>
      <c r="W296" s="201"/>
      <c r="X296" s="201"/>
      <c r="Y296" s="201"/>
      <c r="Z296" s="201"/>
    </row>
    <row r="297" spans="1:26" ht="12.75" customHeight="1" x14ac:dyDescent="0.2">
      <c r="A297" s="201"/>
      <c r="B297" s="201"/>
      <c r="C297" s="201"/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  <c r="S297" s="201"/>
      <c r="T297" s="201"/>
      <c r="U297" s="201"/>
      <c r="V297" s="201"/>
      <c r="W297" s="201"/>
      <c r="X297" s="201"/>
      <c r="Y297" s="201"/>
      <c r="Z297" s="201"/>
    </row>
    <row r="298" spans="1:26" ht="12.75" customHeight="1" x14ac:dyDescent="0.2">
      <c r="A298" s="201"/>
      <c r="B298" s="201"/>
      <c r="C298" s="201"/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  <c r="S298" s="201"/>
      <c r="T298" s="201"/>
      <c r="U298" s="201"/>
      <c r="V298" s="201"/>
      <c r="W298" s="201"/>
      <c r="X298" s="201"/>
      <c r="Y298" s="201"/>
      <c r="Z298" s="201"/>
    </row>
    <row r="299" spans="1:26" ht="12.75" customHeight="1" x14ac:dyDescent="0.2">
      <c r="A299" s="201"/>
      <c r="B299" s="201"/>
      <c r="C299" s="201"/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  <c r="S299" s="201"/>
      <c r="T299" s="201"/>
      <c r="U299" s="201"/>
      <c r="V299" s="201"/>
      <c r="W299" s="201"/>
      <c r="X299" s="201"/>
      <c r="Y299" s="201"/>
      <c r="Z299" s="201"/>
    </row>
    <row r="300" spans="1:26" ht="12.75" customHeight="1" x14ac:dyDescent="0.2">
      <c r="A300" s="201"/>
      <c r="B300" s="201"/>
      <c r="C300" s="201"/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  <c r="S300" s="201"/>
      <c r="T300" s="201"/>
      <c r="U300" s="201"/>
      <c r="V300" s="201"/>
      <c r="W300" s="201"/>
      <c r="X300" s="201"/>
      <c r="Y300" s="201"/>
      <c r="Z300" s="201"/>
    </row>
    <row r="301" spans="1:26" ht="12.75" customHeight="1" x14ac:dyDescent="0.2">
      <c r="A301" s="201"/>
      <c r="B301" s="201"/>
      <c r="C301" s="201"/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  <c r="S301" s="201"/>
      <c r="T301" s="201"/>
      <c r="U301" s="201"/>
      <c r="V301" s="201"/>
      <c r="W301" s="201"/>
      <c r="X301" s="201"/>
      <c r="Y301" s="201"/>
      <c r="Z301" s="201"/>
    </row>
    <row r="302" spans="1:26" ht="12.75" customHeight="1" x14ac:dyDescent="0.2">
      <c r="A302" s="201"/>
      <c r="B302" s="201"/>
      <c r="C302" s="201"/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  <c r="S302" s="201"/>
      <c r="T302" s="201"/>
      <c r="U302" s="201"/>
      <c r="V302" s="201"/>
      <c r="W302" s="201"/>
      <c r="X302" s="201"/>
      <c r="Y302" s="201"/>
      <c r="Z302" s="201"/>
    </row>
    <row r="303" spans="1:26" ht="12.75" customHeight="1" x14ac:dyDescent="0.2">
      <c r="A303" s="201"/>
      <c r="B303" s="201"/>
      <c r="C303" s="201"/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  <c r="S303" s="201"/>
      <c r="T303" s="201"/>
      <c r="U303" s="201"/>
      <c r="V303" s="201"/>
      <c r="W303" s="201"/>
      <c r="X303" s="201"/>
      <c r="Y303" s="201"/>
      <c r="Z303" s="201"/>
    </row>
    <row r="304" spans="1:26" ht="12.75" customHeight="1" x14ac:dyDescent="0.2">
      <c r="A304" s="201"/>
      <c r="B304" s="201"/>
      <c r="C304" s="201"/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  <c r="S304" s="201"/>
      <c r="T304" s="201"/>
      <c r="U304" s="201"/>
      <c r="V304" s="201"/>
      <c r="W304" s="201"/>
      <c r="X304" s="201"/>
      <c r="Y304" s="201"/>
      <c r="Z304" s="201"/>
    </row>
    <row r="305" spans="1:26" ht="12.75" customHeight="1" x14ac:dyDescent="0.2">
      <c r="A305" s="201"/>
      <c r="B305" s="201"/>
      <c r="C305" s="201"/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  <c r="S305" s="201"/>
      <c r="T305" s="201"/>
      <c r="U305" s="201"/>
      <c r="V305" s="201"/>
      <c r="W305" s="201"/>
      <c r="X305" s="201"/>
      <c r="Y305" s="201"/>
      <c r="Z305" s="201"/>
    </row>
    <row r="306" spans="1:26" ht="12.75" customHeight="1" x14ac:dyDescent="0.2">
      <c r="A306" s="201"/>
      <c r="B306" s="201"/>
      <c r="C306" s="201"/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  <c r="S306" s="201"/>
      <c r="T306" s="201"/>
      <c r="U306" s="201"/>
      <c r="V306" s="201"/>
      <c r="W306" s="201"/>
      <c r="X306" s="201"/>
      <c r="Y306" s="201"/>
      <c r="Z306" s="201"/>
    </row>
    <row r="307" spans="1:26" ht="12.75" customHeight="1" x14ac:dyDescent="0.2">
      <c r="A307" s="201"/>
      <c r="B307" s="201"/>
      <c r="C307" s="201"/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  <c r="S307" s="201"/>
      <c r="T307" s="201"/>
      <c r="U307" s="201"/>
      <c r="V307" s="201"/>
      <c r="W307" s="201"/>
      <c r="X307" s="201"/>
      <c r="Y307" s="201"/>
      <c r="Z307" s="201"/>
    </row>
    <row r="308" spans="1:26" ht="12.75" customHeight="1" x14ac:dyDescent="0.2">
      <c r="A308" s="201"/>
      <c r="B308" s="201"/>
      <c r="C308" s="201"/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  <c r="S308" s="201"/>
      <c r="T308" s="201"/>
      <c r="U308" s="201"/>
      <c r="V308" s="201"/>
      <c r="W308" s="201"/>
      <c r="X308" s="201"/>
      <c r="Y308" s="201"/>
      <c r="Z308" s="201"/>
    </row>
    <row r="309" spans="1:26" ht="12.75" customHeight="1" x14ac:dyDescent="0.2">
      <c r="A309" s="201"/>
      <c r="B309" s="201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1"/>
      <c r="V309" s="201"/>
      <c r="W309" s="201"/>
      <c r="X309" s="201"/>
      <c r="Y309" s="201"/>
      <c r="Z309" s="201"/>
    </row>
    <row r="310" spans="1:26" ht="12.75" customHeight="1" x14ac:dyDescent="0.2">
      <c r="A310" s="201"/>
      <c r="B310" s="201"/>
      <c r="C310" s="201"/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  <c r="S310" s="201"/>
      <c r="T310" s="201"/>
      <c r="U310" s="201"/>
      <c r="V310" s="201"/>
      <c r="W310" s="201"/>
      <c r="X310" s="201"/>
      <c r="Y310" s="201"/>
      <c r="Z310" s="201"/>
    </row>
    <row r="311" spans="1:26" ht="12.75" customHeight="1" x14ac:dyDescent="0.2">
      <c r="A311" s="201"/>
      <c r="B311" s="201"/>
      <c r="C311" s="201"/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  <c r="S311" s="201"/>
      <c r="T311" s="201"/>
      <c r="U311" s="201"/>
      <c r="V311" s="201"/>
      <c r="W311" s="201"/>
      <c r="X311" s="201"/>
      <c r="Y311" s="201"/>
      <c r="Z311" s="201"/>
    </row>
    <row r="312" spans="1:26" ht="12.75" customHeight="1" x14ac:dyDescent="0.2">
      <c r="A312" s="201"/>
      <c r="B312" s="201"/>
      <c r="C312" s="201"/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  <c r="S312" s="201"/>
      <c r="T312" s="201"/>
      <c r="U312" s="201"/>
      <c r="V312" s="201"/>
      <c r="W312" s="201"/>
      <c r="X312" s="201"/>
      <c r="Y312" s="201"/>
      <c r="Z312" s="201"/>
    </row>
    <row r="313" spans="1:26" ht="12.75" customHeight="1" x14ac:dyDescent="0.2">
      <c r="A313" s="201"/>
      <c r="B313" s="201"/>
      <c r="C313" s="201"/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  <c r="S313" s="201"/>
      <c r="T313" s="201"/>
      <c r="U313" s="201"/>
      <c r="V313" s="201"/>
      <c r="W313" s="201"/>
      <c r="X313" s="201"/>
      <c r="Y313" s="201"/>
      <c r="Z313" s="201"/>
    </row>
    <row r="314" spans="1:26" ht="12.75" customHeight="1" x14ac:dyDescent="0.2">
      <c r="A314" s="201"/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  <c r="S314" s="201"/>
      <c r="T314" s="201"/>
      <c r="U314" s="201"/>
      <c r="V314" s="201"/>
      <c r="W314" s="201"/>
      <c r="X314" s="201"/>
      <c r="Y314" s="201"/>
      <c r="Z314" s="201"/>
    </row>
    <row r="315" spans="1:26" ht="12.75" customHeight="1" x14ac:dyDescent="0.2">
      <c r="A315" s="201"/>
      <c r="B315" s="201"/>
      <c r="C315" s="201"/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1"/>
      <c r="V315" s="201"/>
      <c r="W315" s="201"/>
      <c r="X315" s="201"/>
      <c r="Y315" s="201"/>
      <c r="Z315" s="201"/>
    </row>
    <row r="316" spans="1:26" ht="12.75" customHeight="1" x14ac:dyDescent="0.2">
      <c r="A316" s="201"/>
      <c r="B316" s="201"/>
      <c r="C316" s="201"/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  <c r="S316" s="201"/>
      <c r="T316" s="201"/>
      <c r="U316" s="201"/>
      <c r="V316" s="201"/>
      <c r="W316" s="201"/>
      <c r="X316" s="201"/>
      <c r="Y316" s="201"/>
      <c r="Z316" s="201"/>
    </row>
    <row r="317" spans="1:26" ht="12.75" customHeight="1" x14ac:dyDescent="0.2">
      <c r="A317" s="201"/>
      <c r="B317" s="201"/>
      <c r="C317" s="201"/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  <c r="S317" s="201"/>
      <c r="T317" s="201"/>
      <c r="U317" s="201"/>
      <c r="V317" s="201"/>
      <c r="W317" s="201"/>
      <c r="X317" s="201"/>
      <c r="Y317" s="201"/>
      <c r="Z317" s="201"/>
    </row>
    <row r="318" spans="1:26" ht="12.75" customHeight="1" x14ac:dyDescent="0.2">
      <c r="A318" s="201"/>
      <c r="B318" s="201"/>
      <c r="C318" s="201"/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  <c r="S318" s="201"/>
      <c r="T318" s="201"/>
      <c r="U318" s="201"/>
      <c r="V318" s="201"/>
      <c r="W318" s="201"/>
      <c r="X318" s="201"/>
      <c r="Y318" s="201"/>
      <c r="Z318" s="201"/>
    </row>
    <row r="319" spans="1:26" ht="12.75" customHeight="1" x14ac:dyDescent="0.2">
      <c r="A319" s="201"/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  <c r="S319" s="201"/>
      <c r="T319" s="201"/>
      <c r="U319" s="201"/>
      <c r="V319" s="201"/>
      <c r="W319" s="201"/>
      <c r="X319" s="201"/>
      <c r="Y319" s="201"/>
      <c r="Z319" s="201"/>
    </row>
    <row r="320" spans="1:26" ht="12.75" customHeight="1" x14ac:dyDescent="0.2">
      <c r="A320" s="201"/>
      <c r="B320" s="201"/>
      <c r="C320" s="201"/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1"/>
      <c r="V320" s="201"/>
      <c r="W320" s="201"/>
      <c r="X320" s="201"/>
      <c r="Y320" s="201"/>
      <c r="Z320" s="201"/>
    </row>
    <row r="321" spans="1:26" ht="12.75" customHeight="1" x14ac:dyDescent="0.2">
      <c r="A321" s="201"/>
      <c r="B321" s="201"/>
      <c r="C321" s="201"/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  <c r="S321" s="201"/>
      <c r="T321" s="201"/>
      <c r="U321" s="201"/>
      <c r="V321" s="201"/>
      <c r="W321" s="201"/>
      <c r="X321" s="201"/>
      <c r="Y321" s="201"/>
      <c r="Z321" s="201"/>
    </row>
    <row r="322" spans="1:26" ht="12.75" customHeight="1" x14ac:dyDescent="0.2">
      <c r="A322" s="201"/>
      <c r="B322" s="201"/>
      <c r="C322" s="201"/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  <c r="S322" s="201"/>
      <c r="T322" s="201"/>
      <c r="U322" s="201"/>
      <c r="V322" s="201"/>
      <c r="W322" s="201"/>
      <c r="X322" s="201"/>
      <c r="Y322" s="201"/>
      <c r="Z322" s="201"/>
    </row>
    <row r="323" spans="1:26" ht="12.75" customHeight="1" x14ac:dyDescent="0.2">
      <c r="A323" s="201"/>
      <c r="B323" s="201"/>
      <c r="C323" s="201"/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  <c r="S323" s="201"/>
      <c r="T323" s="201"/>
      <c r="U323" s="201"/>
      <c r="V323" s="201"/>
      <c r="W323" s="201"/>
      <c r="X323" s="201"/>
      <c r="Y323" s="201"/>
      <c r="Z323" s="201"/>
    </row>
    <row r="324" spans="1:26" ht="12.75" customHeight="1" x14ac:dyDescent="0.2">
      <c r="A324" s="201"/>
      <c r="B324" s="201"/>
      <c r="C324" s="201"/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  <c r="S324" s="201"/>
      <c r="T324" s="201"/>
      <c r="U324" s="201"/>
      <c r="V324" s="201"/>
      <c r="W324" s="201"/>
      <c r="X324" s="201"/>
      <c r="Y324" s="201"/>
      <c r="Z324" s="201"/>
    </row>
    <row r="325" spans="1:26" ht="12.75" customHeight="1" x14ac:dyDescent="0.2">
      <c r="A325" s="201"/>
      <c r="B325" s="201"/>
      <c r="C325" s="201"/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  <c r="S325" s="201"/>
      <c r="T325" s="201"/>
      <c r="U325" s="201"/>
      <c r="V325" s="201"/>
      <c r="W325" s="201"/>
      <c r="X325" s="201"/>
      <c r="Y325" s="201"/>
      <c r="Z325" s="201"/>
    </row>
    <row r="326" spans="1:26" ht="12.75" customHeight="1" x14ac:dyDescent="0.2">
      <c r="A326" s="201"/>
      <c r="B326" s="201"/>
      <c r="C326" s="201"/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  <c r="S326" s="201"/>
      <c r="T326" s="201"/>
      <c r="U326" s="201"/>
      <c r="V326" s="201"/>
      <c r="W326" s="201"/>
      <c r="X326" s="201"/>
      <c r="Y326" s="201"/>
      <c r="Z326" s="201"/>
    </row>
    <row r="327" spans="1:26" ht="12.75" customHeight="1" x14ac:dyDescent="0.2">
      <c r="A327" s="201"/>
      <c r="B327" s="201"/>
      <c r="C327" s="201"/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  <c r="S327" s="201"/>
      <c r="T327" s="201"/>
      <c r="U327" s="201"/>
      <c r="V327" s="201"/>
      <c r="W327" s="201"/>
      <c r="X327" s="201"/>
      <c r="Y327" s="201"/>
      <c r="Z327" s="201"/>
    </row>
    <row r="328" spans="1:26" ht="12.75" customHeight="1" x14ac:dyDescent="0.2">
      <c r="A328" s="201"/>
      <c r="B328" s="201"/>
      <c r="C328" s="201"/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  <c r="S328" s="201"/>
      <c r="T328" s="201"/>
      <c r="U328" s="201"/>
      <c r="V328" s="201"/>
      <c r="W328" s="201"/>
      <c r="X328" s="201"/>
      <c r="Y328" s="201"/>
      <c r="Z328" s="201"/>
    </row>
    <row r="329" spans="1:26" ht="12.75" customHeight="1" x14ac:dyDescent="0.2">
      <c r="A329" s="201"/>
      <c r="B329" s="201"/>
      <c r="C329" s="201"/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  <c r="S329" s="201"/>
      <c r="T329" s="201"/>
      <c r="U329" s="201"/>
      <c r="V329" s="201"/>
      <c r="W329" s="201"/>
      <c r="X329" s="201"/>
      <c r="Y329" s="201"/>
      <c r="Z329" s="201"/>
    </row>
    <row r="330" spans="1:26" ht="12.75" customHeight="1" x14ac:dyDescent="0.2">
      <c r="A330" s="201"/>
      <c r="B330" s="201"/>
      <c r="C330" s="201"/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  <c r="S330" s="201"/>
      <c r="T330" s="201"/>
      <c r="U330" s="201"/>
      <c r="V330" s="201"/>
      <c r="W330" s="201"/>
      <c r="X330" s="201"/>
      <c r="Y330" s="201"/>
      <c r="Z330" s="201"/>
    </row>
    <row r="331" spans="1:26" ht="12.75" customHeight="1" x14ac:dyDescent="0.2">
      <c r="A331" s="201"/>
      <c r="B331" s="201"/>
      <c r="C331" s="201"/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  <c r="S331" s="201"/>
      <c r="T331" s="201"/>
      <c r="U331" s="201"/>
      <c r="V331" s="201"/>
      <c r="W331" s="201"/>
      <c r="X331" s="201"/>
      <c r="Y331" s="201"/>
      <c r="Z331" s="201"/>
    </row>
    <row r="332" spans="1:26" ht="12.75" customHeight="1" x14ac:dyDescent="0.2">
      <c r="A332" s="201"/>
      <c r="B332" s="201"/>
      <c r="C332" s="201"/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  <c r="S332" s="201"/>
      <c r="T332" s="201"/>
      <c r="U332" s="201"/>
      <c r="V332" s="201"/>
      <c r="W332" s="201"/>
      <c r="X332" s="201"/>
      <c r="Y332" s="201"/>
      <c r="Z332" s="201"/>
    </row>
    <row r="333" spans="1:26" ht="12.75" customHeight="1" x14ac:dyDescent="0.2">
      <c r="A333" s="201"/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  <c r="S333" s="201"/>
      <c r="T333" s="201"/>
      <c r="U333" s="201"/>
      <c r="V333" s="201"/>
      <c r="W333" s="201"/>
      <c r="X333" s="201"/>
      <c r="Y333" s="201"/>
      <c r="Z333" s="201"/>
    </row>
    <row r="334" spans="1:26" ht="12.75" customHeight="1" x14ac:dyDescent="0.2">
      <c r="A334" s="201"/>
      <c r="B334" s="201"/>
      <c r="C334" s="201"/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1"/>
      <c r="V334" s="201"/>
      <c r="W334" s="201"/>
      <c r="X334" s="201"/>
      <c r="Y334" s="201"/>
      <c r="Z334" s="201"/>
    </row>
    <row r="335" spans="1:26" ht="12.75" customHeight="1" x14ac:dyDescent="0.2">
      <c r="A335" s="201"/>
      <c r="B335" s="201"/>
      <c r="C335" s="201"/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</row>
    <row r="336" spans="1:26" ht="12.75" customHeight="1" x14ac:dyDescent="0.2">
      <c r="A336" s="201"/>
      <c r="B336" s="201"/>
      <c r="C336" s="201"/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  <c r="S336" s="201"/>
      <c r="T336" s="201"/>
      <c r="U336" s="201"/>
      <c r="V336" s="201"/>
      <c r="W336" s="201"/>
      <c r="X336" s="201"/>
      <c r="Y336" s="201"/>
      <c r="Z336" s="201"/>
    </row>
    <row r="337" spans="1:26" ht="12.75" customHeight="1" x14ac:dyDescent="0.2">
      <c r="A337" s="201"/>
      <c r="B337" s="201"/>
      <c r="C337" s="201"/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  <c r="S337" s="201"/>
      <c r="T337" s="201"/>
      <c r="U337" s="201"/>
      <c r="V337" s="201"/>
      <c r="W337" s="201"/>
      <c r="X337" s="201"/>
      <c r="Y337" s="201"/>
      <c r="Z337" s="201"/>
    </row>
    <row r="338" spans="1:26" ht="12.75" customHeight="1" x14ac:dyDescent="0.2">
      <c r="A338" s="201"/>
      <c r="B338" s="201"/>
      <c r="C338" s="201"/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  <c r="S338" s="201"/>
      <c r="T338" s="201"/>
      <c r="U338" s="201"/>
      <c r="V338" s="201"/>
      <c r="W338" s="201"/>
      <c r="X338" s="201"/>
      <c r="Y338" s="201"/>
      <c r="Z338" s="201"/>
    </row>
    <row r="339" spans="1:26" ht="12.75" customHeight="1" x14ac:dyDescent="0.2">
      <c r="A339" s="201"/>
      <c r="B339" s="201"/>
      <c r="C339" s="201"/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  <c r="S339" s="201"/>
      <c r="T339" s="201"/>
      <c r="U339" s="201"/>
      <c r="V339" s="201"/>
      <c r="W339" s="201"/>
      <c r="X339" s="201"/>
      <c r="Y339" s="201"/>
      <c r="Z339" s="201"/>
    </row>
    <row r="340" spans="1:26" ht="12.75" customHeight="1" x14ac:dyDescent="0.2">
      <c r="A340" s="201"/>
      <c r="B340" s="201"/>
      <c r="C340" s="201"/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  <c r="S340" s="201"/>
      <c r="T340" s="201"/>
      <c r="U340" s="201"/>
      <c r="V340" s="201"/>
      <c r="W340" s="201"/>
      <c r="X340" s="201"/>
      <c r="Y340" s="201"/>
      <c r="Z340" s="201"/>
    </row>
    <row r="341" spans="1:26" ht="12.75" customHeight="1" x14ac:dyDescent="0.2">
      <c r="A341" s="201"/>
      <c r="B341" s="201"/>
      <c r="C341" s="201"/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  <c r="S341" s="201"/>
      <c r="T341" s="201"/>
      <c r="U341" s="201"/>
      <c r="V341" s="201"/>
      <c r="W341" s="201"/>
      <c r="X341" s="201"/>
      <c r="Y341" s="201"/>
      <c r="Z341" s="201"/>
    </row>
    <row r="342" spans="1:26" ht="12.75" customHeight="1" x14ac:dyDescent="0.2">
      <c r="A342" s="201"/>
      <c r="B342" s="201"/>
      <c r="C342" s="201"/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  <c r="S342" s="201"/>
      <c r="T342" s="201"/>
      <c r="U342" s="201"/>
      <c r="V342" s="201"/>
      <c r="W342" s="201"/>
      <c r="X342" s="201"/>
      <c r="Y342" s="201"/>
      <c r="Z342" s="201"/>
    </row>
    <row r="343" spans="1:26" ht="12.75" customHeight="1" x14ac:dyDescent="0.2">
      <c r="A343" s="201"/>
      <c r="B343" s="201"/>
      <c r="C343" s="201"/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  <c r="S343" s="201"/>
      <c r="T343" s="201"/>
      <c r="U343" s="201"/>
      <c r="V343" s="201"/>
      <c r="W343" s="201"/>
      <c r="X343" s="201"/>
      <c r="Y343" s="201"/>
      <c r="Z343" s="201"/>
    </row>
    <row r="344" spans="1:26" ht="12.75" customHeight="1" x14ac:dyDescent="0.2">
      <c r="A344" s="201"/>
      <c r="B344" s="201"/>
      <c r="C344" s="201"/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  <c r="S344" s="201"/>
      <c r="T344" s="201"/>
      <c r="U344" s="201"/>
      <c r="V344" s="201"/>
      <c r="W344" s="201"/>
      <c r="X344" s="201"/>
      <c r="Y344" s="201"/>
      <c r="Z344" s="201"/>
    </row>
    <row r="345" spans="1:26" ht="12.75" customHeight="1" x14ac:dyDescent="0.2">
      <c r="A345" s="201"/>
      <c r="B345" s="201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1"/>
      <c r="V345" s="201"/>
      <c r="W345" s="201"/>
      <c r="X345" s="201"/>
      <c r="Y345" s="201"/>
      <c r="Z345" s="201"/>
    </row>
    <row r="346" spans="1:26" ht="12.75" customHeight="1" x14ac:dyDescent="0.2">
      <c r="A346" s="201"/>
      <c r="B346" s="201"/>
      <c r="C346" s="201"/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  <c r="S346" s="201"/>
      <c r="T346" s="201"/>
      <c r="U346" s="201"/>
      <c r="V346" s="201"/>
      <c r="W346" s="201"/>
      <c r="X346" s="201"/>
      <c r="Y346" s="201"/>
      <c r="Z346" s="201"/>
    </row>
    <row r="347" spans="1:26" ht="12.75" customHeight="1" x14ac:dyDescent="0.2">
      <c r="A347" s="201"/>
      <c r="B347" s="201"/>
      <c r="C347" s="201"/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  <c r="S347" s="201"/>
      <c r="T347" s="201"/>
      <c r="U347" s="201"/>
      <c r="V347" s="201"/>
      <c r="W347" s="201"/>
      <c r="X347" s="201"/>
      <c r="Y347" s="201"/>
      <c r="Z347" s="201"/>
    </row>
    <row r="348" spans="1:26" ht="12.75" customHeight="1" x14ac:dyDescent="0.2">
      <c r="A348" s="201"/>
      <c r="B348" s="201"/>
      <c r="C348" s="201"/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  <c r="S348" s="201"/>
      <c r="T348" s="201"/>
      <c r="U348" s="201"/>
      <c r="V348" s="201"/>
      <c r="W348" s="201"/>
      <c r="X348" s="201"/>
      <c r="Y348" s="201"/>
      <c r="Z348" s="201"/>
    </row>
    <row r="349" spans="1:26" ht="12.75" customHeight="1" x14ac:dyDescent="0.2">
      <c r="A349" s="201"/>
      <c r="B349" s="201"/>
      <c r="C349" s="201"/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  <c r="S349" s="201"/>
      <c r="T349" s="201"/>
      <c r="U349" s="201"/>
      <c r="V349" s="201"/>
      <c r="W349" s="201"/>
      <c r="X349" s="201"/>
      <c r="Y349" s="201"/>
      <c r="Z349" s="201"/>
    </row>
    <row r="350" spans="1:26" ht="12.75" customHeight="1" x14ac:dyDescent="0.2">
      <c r="A350" s="201"/>
      <c r="B350" s="201"/>
      <c r="C350" s="201"/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  <c r="S350" s="201"/>
      <c r="T350" s="201"/>
      <c r="U350" s="201"/>
      <c r="V350" s="201"/>
      <c r="W350" s="201"/>
      <c r="X350" s="201"/>
      <c r="Y350" s="201"/>
      <c r="Z350" s="201"/>
    </row>
    <row r="351" spans="1:26" ht="12.75" customHeight="1" x14ac:dyDescent="0.2">
      <c r="A351" s="201"/>
      <c r="B351" s="201"/>
      <c r="C351" s="201"/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  <c r="S351" s="201"/>
      <c r="T351" s="201"/>
      <c r="U351" s="201"/>
      <c r="V351" s="201"/>
      <c r="W351" s="201"/>
      <c r="X351" s="201"/>
      <c r="Y351" s="201"/>
      <c r="Z351" s="201"/>
    </row>
    <row r="352" spans="1:26" ht="12.75" customHeight="1" x14ac:dyDescent="0.2">
      <c r="A352" s="201"/>
      <c r="B352" s="201"/>
      <c r="C352" s="201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  <c r="S352" s="201"/>
      <c r="T352" s="201"/>
      <c r="U352" s="201"/>
      <c r="V352" s="201"/>
      <c r="W352" s="201"/>
      <c r="X352" s="201"/>
      <c r="Y352" s="201"/>
      <c r="Z352" s="201"/>
    </row>
    <row r="353" spans="1:26" ht="12.75" customHeight="1" x14ac:dyDescent="0.2">
      <c r="A353" s="201"/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  <c r="S353" s="201"/>
      <c r="T353" s="201"/>
      <c r="U353" s="201"/>
      <c r="V353" s="201"/>
      <c r="W353" s="201"/>
      <c r="X353" s="201"/>
      <c r="Y353" s="201"/>
      <c r="Z353" s="201"/>
    </row>
    <row r="354" spans="1:26" ht="12.75" customHeight="1" x14ac:dyDescent="0.2">
      <c r="A354" s="201"/>
      <c r="B354" s="201"/>
      <c r="C354" s="201"/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1"/>
      <c r="V354" s="201"/>
      <c r="W354" s="201"/>
      <c r="X354" s="201"/>
      <c r="Y354" s="201"/>
      <c r="Z354" s="201"/>
    </row>
    <row r="355" spans="1:26" ht="12.75" customHeight="1" x14ac:dyDescent="0.2">
      <c r="A355" s="201"/>
      <c r="B355" s="201"/>
      <c r="C355" s="201"/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  <c r="S355" s="201"/>
      <c r="T355" s="201"/>
      <c r="U355" s="201"/>
      <c r="V355" s="201"/>
      <c r="W355" s="201"/>
      <c r="X355" s="201"/>
      <c r="Y355" s="201"/>
      <c r="Z355" s="201"/>
    </row>
    <row r="356" spans="1:26" ht="12.75" customHeight="1" x14ac:dyDescent="0.2">
      <c r="A356" s="201"/>
      <c r="B356" s="201"/>
      <c r="C356" s="201"/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  <c r="S356" s="201"/>
      <c r="T356" s="201"/>
      <c r="U356" s="201"/>
      <c r="V356" s="201"/>
      <c r="W356" s="201"/>
      <c r="X356" s="201"/>
      <c r="Y356" s="201"/>
      <c r="Z356" s="201"/>
    </row>
    <row r="357" spans="1:26" ht="12.75" customHeight="1" x14ac:dyDescent="0.2">
      <c r="A357" s="201"/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  <c r="S357" s="201"/>
      <c r="T357" s="201"/>
      <c r="U357" s="201"/>
      <c r="V357" s="201"/>
      <c r="W357" s="201"/>
      <c r="X357" s="201"/>
      <c r="Y357" s="201"/>
      <c r="Z357" s="201"/>
    </row>
    <row r="358" spans="1:26" ht="12.75" customHeight="1" x14ac:dyDescent="0.2">
      <c r="A358" s="201"/>
      <c r="B358" s="201"/>
      <c r="C358" s="201"/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1"/>
      <c r="V358" s="201"/>
      <c r="W358" s="201"/>
      <c r="X358" s="201"/>
      <c r="Y358" s="201"/>
      <c r="Z358" s="201"/>
    </row>
    <row r="359" spans="1:26" ht="12.75" customHeight="1" x14ac:dyDescent="0.2">
      <c r="A359" s="201"/>
      <c r="B359" s="201"/>
      <c r="C359" s="201"/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  <c r="S359" s="201"/>
      <c r="T359" s="201"/>
      <c r="U359" s="201"/>
      <c r="V359" s="201"/>
      <c r="W359" s="201"/>
      <c r="X359" s="201"/>
      <c r="Y359" s="201"/>
      <c r="Z359" s="201"/>
    </row>
    <row r="360" spans="1:26" ht="12.75" customHeight="1" x14ac:dyDescent="0.2">
      <c r="A360" s="201"/>
      <c r="B360" s="201"/>
      <c r="C360" s="201"/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  <c r="S360" s="201"/>
      <c r="T360" s="201"/>
      <c r="U360" s="201"/>
      <c r="V360" s="201"/>
      <c r="W360" s="201"/>
      <c r="X360" s="201"/>
      <c r="Y360" s="201"/>
      <c r="Z360" s="201"/>
    </row>
    <row r="361" spans="1:26" ht="12.75" customHeight="1" x14ac:dyDescent="0.2">
      <c r="A361" s="201"/>
      <c r="B361" s="201"/>
      <c r="C361" s="201"/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  <c r="S361" s="201"/>
      <c r="T361" s="201"/>
      <c r="U361" s="201"/>
      <c r="V361" s="201"/>
      <c r="W361" s="201"/>
      <c r="X361" s="201"/>
      <c r="Y361" s="201"/>
      <c r="Z361" s="201"/>
    </row>
    <row r="362" spans="1:26" ht="12.75" customHeight="1" x14ac:dyDescent="0.2">
      <c r="A362" s="201"/>
      <c r="B362" s="201"/>
      <c r="C362" s="201"/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  <c r="S362" s="201"/>
      <c r="T362" s="201"/>
      <c r="U362" s="201"/>
      <c r="V362" s="201"/>
      <c r="W362" s="201"/>
      <c r="X362" s="201"/>
      <c r="Y362" s="201"/>
      <c r="Z362" s="201"/>
    </row>
    <row r="363" spans="1:26" ht="12.75" customHeight="1" x14ac:dyDescent="0.2">
      <c r="A363" s="201"/>
      <c r="B363" s="201"/>
      <c r="C363" s="201"/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  <c r="S363" s="201"/>
      <c r="T363" s="201"/>
      <c r="U363" s="201"/>
      <c r="V363" s="201"/>
      <c r="W363" s="201"/>
      <c r="X363" s="201"/>
      <c r="Y363" s="201"/>
      <c r="Z363" s="201"/>
    </row>
    <row r="364" spans="1:26" ht="12.75" customHeight="1" x14ac:dyDescent="0.2">
      <c r="A364" s="201"/>
      <c r="B364" s="201"/>
      <c r="C364" s="201"/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  <c r="S364" s="201"/>
      <c r="T364" s="201"/>
      <c r="U364" s="201"/>
      <c r="V364" s="201"/>
      <c r="W364" s="201"/>
      <c r="X364" s="201"/>
      <c r="Y364" s="201"/>
      <c r="Z364" s="201"/>
    </row>
    <row r="365" spans="1:26" ht="12.75" customHeight="1" x14ac:dyDescent="0.2">
      <c r="A365" s="201"/>
      <c r="B365" s="201"/>
      <c r="C365" s="201"/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  <c r="S365" s="201"/>
      <c r="T365" s="201"/>
      <c r="U365" s="201"/>
      <c r="V365" s="201"/>
      <c r="W365" s="201"/>
      <c r="X365" s="201"/>
      <c r="Y365" s="201"/>
      <c r="Z365" s="201"/>
    </row>
    <row r="366" spans="1:26" ht="12.75" customHeight="1" x14ac:dyDescent="0.2">
      <c r="A366" s="201"/>
      <c r="B366" s="201"/>
      <c r="C366" s="201"/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  <c r="S366" s="201"/>
      <c r="T366" s="201"/>
      <c r="U366" s="201"/>
      <c r="V366" s="201"/>
      <c r="W366" s="201"/>
      <c r="X366" s="201"/>
      <c r="Y366" s="201"/>
      <c r="Z366" s="201"/>
    </row>
    <row r="367" spans="1:26" ht="12.75" customHeight="1" x14ac:dyDescent="0.2">
      <c r="A367" s="201"/>
      <c r="B367" s="201"/>
      <c r="C367" s="201"/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  <c r="S367" s="201"/>
      <c r="T367" s="201"/>
      <c r="U367" s="201"/>
      <c r="V367" s="201"/>
      <c r="W367" s="201"/>
      <c r="X367" s="201"/>
      <c r="Y367" s="201"/>
      <c r="Z367" s="201"/>
    </row>
    <row r="368" spans="1:26" ht="12.75" customHeight="1" x14ac:dyDescent="0.2">
      <c r="A368" s="201"/>
      <c r="B368" s="201"/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1"/>
      <c r="Z368" s="201"/>
    </row>
    <row r="369" spans="1:26" ht="12.75" customHeight="1" x14ac:dyDescent="0.2">
      <c r="A369" s="201"/>
      <c r="B369" s="201"/>
      <c r="C369" s="201"/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  <c r="S369" s="201"/>
      <c r="T369" s="201"/>
      <c r="U369" s="201"/>
      <c r="V369" s="201"/>
      <c r="W369" s="201"/>
      <c r="X369" s="201"/>
      <c r="Y369" s="201"/>
      <c r="Z369" s="201"/>
    </row>
    <row r="370" spans="1:26" ht="12.75" customHeight="1" x14ac:dyDescent="0.2">
      <c r="A370" s="201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  <c r="S370" s="201"/>
      <c r="T370" s="201"/>
      <c r="U370" s="201"/>
      <c r="V370" s="201"/>
      <c r="W370" s="201"/>
      <c r="X370" s="201"/>
      <c r="Y370" s="201"/>
      <c r="Z370" s="201"/>
    </row>
    <row r="371" spans="1:26" ht="12.75" customHeight="1" x14ac:dyDescent="0.2">
      <c r="A371" s="201"/>
      <c r="B371" s="201"/>
      <c r="C371" s="201"/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  <c r="S371" s="201"/>
      <c r="T371" s="201"/>
      <c r="U371" s="201"/>
      <c r="V371" s="201"/>
      <c r="W371" s="201"/>
      <c r="X371" s="201"/>
      <c r="Y371" s="201"/>
      <c r="Z371" s="201"/>
    </row>
    <row r="372" spans="1:26" ht="12.75" customHeight="1" x14ac:dyDescent="0.2">
      <c r="A372" s="201"/>
      <c r="B372" s="201"/>
      <c r="C372" s="201"/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  <c r="S372" s="201"/>
      <c r="T372" s="201"/>
      <c r="U372" s="201"/>
      <c r="V372" s="201"/>
      <c r="W372" s="201"/>
      <c r="X372" s="201"/>
      <c r="Y372" s="201"/>
      <c r="Z372" s="201"/>
    </row>
    <row r="373" spans="1:26" ht="12.75" customHeight="1" x14ac:dyDescent="0.2">
      <c r="A373" s="201"/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  <c r="S373" s="201"/>
      <c r="T373" s="201"/>
      <c r="U373" s="201"/>
      <c r="V373" s="201"/>
      <c r="W373" s="201"/>
      <c r="X373" s="201"/>
      <c r="Y373" s="201"/>
      <c r="Z373" s="201"/>
    </row>
    <row r="374" spans="1:26" ht="12.75" customHeight="1" x14ac:dyDescent="0.2">
      <c r="A374" s="201"/>
      <c r="B374" s="201"/>
      <c r="C374" s="201"/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1"/>
      <c r="V374" s="201"/>
      <c r="W374" s="201"/>
      <c r="X374" s="201"/>
      <c r="Y374" s="201"/>
      <c r="Z374" s="201"/>
    </row>
    <row r="375" spans="1:26" ht="12.75" customHeight="1" x14ac:dyDescent="0.2">
      <c r="A375" s="201"/>
      <c r="B375" s="201"/>
      <c r="C375" s="201"/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</row>
    <row r="376" spans="1:26" ht="12.75" customHeight="1" x14ac:dyDescent="0.2">
      <c r="A376" s="201"/>
      <c r="B376" s="201"/>
      <c r="C376" s="201"/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  <c r="S376" s="201"/>
      <c r="T376" s="201"/>
      <c r="U376" s="201"/>
      <c r="V376" s="201"/>
      <c r="W376" s="201"/>
      <c r="X376" s="201"/>
      <c r="Y376" s="201"/>
      <c r="Z376" s="201"/>
    </row>
    <row r="377" spans="1:26" ht="12.75" customHeight="1" x14ac:dyDescent="0.2">
      <c r="A377" s="201"/>
      <c r="B377" s="201"/>
      <c r="C377" s="201"/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  <c r="S377" s="201"/>
      <c r="T377" s="201"/>
      <c r="U377" s="201"/>
      <c r="V377" s="201"/>
      <c r="W377" s="201"/>
      <c r="X377" s="201"/>
      <c r="Y377" s="201"/>
      <c r="Z377" s="201"/>
    </row>
    <row r="378" spans="1:26" ht="12.75" customHeight="1" x14ac:dyDescent="0.2">
      <c r="A378" s="201"/>
      <c r="B378" s="201"/>
      <c r="C378" s="201"/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  <c r="S378" s="201"/>
      <c r="T378" s="201"/>
      <c r="U378" s="201"/>
      <c r="V378" s="201"/>
      <c r="W378" s="201"/>
      <c r="X378" s="201"/>
      <c r="Y378" s="201"/>
      <c r="Z378" s="201"/>
    </row>
    <row r="379" spans="1:26" ht="12.75" customHeight="1" x14ac:dyDescent="0.2">
      <c r="A379" s="201"/>
      <c r="B379" s="201"/>
      <c r="C379" s="201"/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  <c r="S379" s="201"/>
      <c r="T379" s="201"/>
      <c r="U379" s="201"/>
      <c r="V379" s="201"/>
      <c r="W379" s="201"/>
      <c r="X379" s="201"/>
      <c r="Y379" s="201"/>
      <c r="Z379" s="201"/>
    </row>
    <row r="380" spans="1:26" ht="12.75" customHeight="1" x14ac:dyDescent="0.2">
      <c r="A380" s="201"/>
      <c r="B380" s="201"/>
      <c r="C380" s="201"/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  <c r="S380" s="201"/>
      <c r="T380" s="201"/>
      <c r="U380" s="201"/>
      <c r="V380" s="201"/>
      <c r="W380" s="201"/>
      <c r="X380" s="201"/>
      <c r="Y380" s="201"/>
      <c r="Z380" s="201"/>
    </row>
    <row r="381" spans="1:26" ht="12.75" customHeight="1" x14ac:dyDescent="0.2">
      <c r="A381" s="201"/>
      <c r="B381" s="201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1"/>
      <c r="V381" s="201"/>
      <c r="W381" s="201"/>
      <c r="X381" s="201"/>
      <c r="Y381" s="201"/>
      <c r="Z381" s="201"/>
    </row>
    <row r="382" spans="1:26" ht="12.75" customHeight="1" x14ac:dyDescent="0.2">
      <c r="A382" s="201"/>
      <c r="B382" s="201"/>
      <c r="C382" s="201"/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</row>
    <row r="383" spans="1:26" ht="12.75" customHeight="1" x14ac:dyDescent="0.2">
      <c r="A383" s="201"/>
      <c r="B383" s="201"/>
      <c r="C383" s="201"/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</row>
    <row r="384" spans="1:26" ht="12.75" customHeight="1" x14ac:dyDescent="0.2">
      <c r="A384" s="201"/>
      <c r="B384" s="201"/>
      <c r="C384" s="201"/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</row>
    <row r="385" spans="1:26" ht="12.75" customHeight="1" x14ac:dyDescent="0.2">
      <c r="A385" s="201"/>
      <c r="B385" s="201"/>
      <c r="C385" s="201"/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</row>
    <row r="386" spans="1:26" ht="12.75" customHeight="1" x14ac:dyDescent="0.2">
      <c r="A386" s="201"/>
      <c r="B386" s="201"/>
      <c r="C386" s="201"/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</row>
    <row r="387" spans="1:26" ht="12.75" customHeight="1" x14ac:dyDescent="0.2">
      <c r="A387" s="201"/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</row>
    <row r="388" spans="1:26" ht="12.75" customHeight="1" x14ac:dyDescent="0.2">
      <c r="A388" s="201"/>
      <c r="B388" s="201"/>
      <c r="C388" s="201"/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</row>
    <row r="389" spans="1:26" ht="12.75" customHeight="1" x14ac:dyDescent="0.2">
      <c r="A389" s="201"/>
      <c r="B389" s="201"/>
      <c r="C389" s="201"/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</row>
    <row r="390" spans="1:26" ht="12.75" customHeight="1" x14ac:dyDescent="0.2">
      <c r="A390" s="201"/>
      <c r="B390" s="201"/>
      <c r="C390" s="201"/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</row>
    <row r="391" spans="1:26" ht="12.75" customHeight="1" x14ac:dyDescent="0.2">
      <c r="A391" s="201"/>
      <c r="B391" s="201"/>
      <c r="C391" s="201"/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</row>
    <row r="392" spans="1:26" ht="12.75" customHeight="1" x14ac:dyDescent="0.2">
      <c r="A392" s="201"/>
      <c r="B392" s="201"/>
      <c r="C392" s="201"/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</row>
    <row r="393" spans="1:26" ht="12.75" customHeight="1" x14ac:dyDescent="0.2">
      <c r="A393" s="201"/>
      <c r="B393" s="201"/>
      <c r="C393" s="201"/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</row>
    <row r="394" spans="1:26" ht="12.75" customHeight="1" x14ac:dyDescent="0.2">
      <c r="A394" s="201"/>
      <c r="B394" s="201"/>
      <c r="C394" s="201"/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</row>
    <row r="395" spans="1:26" ht="12.75" customHeight="1" x14ac:dyDescent="0.2">
      <c r="A395" s="201"/>
      <c r="B395" s="201"/>
      <c r="C395" s="201"/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</row>
    <row r="396" spans="1:26" ht="12.75" customHeight="1" x14ac:dyDescent="0.2">
      <c r="A396" s="201"/>
      <c r="B396" s="201"/>
      <c r="C396" s="201"/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</row>
    <row r="397" spans="1:26" ht="12.75" customHeight="1" x14ac:dyDescent="0.2">
      <c r="A397" s="201"/>
      <c r="B397" s="201"/>
      <c r="C397" s="201"/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</row>
    <row r="398" spans="1:26" ht="12.75" customHeight="1" x14ac:dyDescent="0.2">
      <c r="A398" s="201"/>
      <c r="B398" s="201"/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</row>
    <row r="399" spans="1:26" ht="12.75" customHeight="1" x14ac:dyDescent="0.2">
      <c r="A399" s="201"/>
      <c r="B399" s="201"/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  <c r="S399" s="201"/>
      <c r="T399" s="201"/>
      <c r="U399" s="201"/>
      <c r="V399" s="201"/>
      <c r="W399" s="201"/>
      <c r="X399" s="201"/>
      <c r="Y399" s="201"/>
      <c r="Z399" s="201"/>
    </row>
    <row r="400" spans="1:26" ht="12.75" customHeight="1" x14ac:dyDescent="0.2">
      <c r="A400" s="201"/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</row>
    <row r="401" spans="1:26" ht="12.75" customHeight="1" x14ac:dyDescent="0.2">
      <c r="A401" s="201"/>
      <c r="B401" s="201"/>
      <c r="C401" s="201"/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</row>
    <row r="402" spans="1:26" ht="12.75" customHeight="1" x14ac:dyDescent="0.2">
      <c r="A402" s="201"/>
      <c r="B402" s="201"/>
      <c r="C402" s="201"/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</row>
    <row r="403" spans="1:26" ht="12.75" customHeight="1" x14ac:dyDescent="0.2">
      <c r="A403" s="201"/>
      <c r="B403" s="201"/>
      <c r="C403" s="201"/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</row>
    <row r="404" spans="1:26" ht="12.75" customHeight="1" x14ac:dyDescent="0.2">
      <c r="A404" s="201"/>
      <c r="B404" s="201"/>
      <c r="C404" s="201"/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</row>
    <row r="405" spans="1:26" ht="12.75" customHeight="1" x14ac:dyDescent="0.2">
      <c r="A405" s="201"/>
      <c r="B405" s="201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</row>
    <row r="406" spans="1:26" ht="12.75" customHeight="1" x14ac:dyDescent="0.2">
      <c r="A406" s="201"/>
      <c r="B406" s="201"/>
      <c r="C406" s="201"/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</row>
    <row r="407" spans="1:26" ht="12.75" customHeight="1" x14ac:dyDescent="0.2">
      <c r="A407" s="201"/>
      <c r="B407" s="201"/>
      <c r="C407" s="201"/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</row>
    <row r="408" spans="1:26" ht="12.75" customHeight="1" x14ac:dyDescent="0.2">
      <c r="A408" s="201"/>
      <c r="B408" s="201"/>
      <c r="C408" s="201"/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</row>
    <row r="409" spans="1:26" ht="12.75" customHeight="1" x14ac:dyDescent="0.2">
      <c r="A409" s="201"/>
      <c r="B409" s="201"/>
      <c r="C409" s="201"/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</row>
    <row r="410" spans="1:26" ht="12.75" customHeight="1" x14ac:dyDescent="0.2">
      <c r="A410" s="201"/>
      <c r="B410" s="201"/>
      <c r="C410" s="201"/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</row>
    <row r="411" spans="1:26" ht="12.75" customHeight="1" x14ac:dyDescent="0.2">
      <c r="A411" s="201"/>
      <c r="B411" s="201"/>
      <c r="C411" s="201"/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</row>
    <row r="412" spans="1:26" ht="12.75" customHeight="1" x14ac:dyDescent="0.2">
      <c r="A412" s="201"/>
      <c r="B412" s="201"/>
      <c r="C412" s="201"/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</row>
    <row r="413" spans="1:26" ht="12.75" customHeight="1" x14ac:dyDescent="0.2">
      <c r="A413" s="201"/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</row>
    <row r="414" spans="1:26" ht="12.75" customHeight="1" x14ac:dyDescent="0.2">
      <c r="A414" s="201"/>
      <c r="B414" s="201"/>
      <c r="C414" s="201"/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</row>
    <row r="415" spans="1:26" ht="12.75" customHeight="1" x14ac:dyDescent="0.2">
      <c r="A415" s="201"/>
      <c r="B415" s="201"/>
      <c r="C415" s="201"/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</row>
    <row r="416" spans="1:26" ht="12.75" customHeight="1" x14ac:dyDescent="0.2">
      <c r="A416" s="201"/>
      <c r="B416" s="201"/>
      <c r="C416" s="201"/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</row>
    <row r="417" spans="1:26" ht="12.75" customHeight="1" x14ac:dyDescent="0.2">
      <c r="A417" s="201"/>
      <c r="B417" s="201"/>
      <c r="C417" s="201"/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</row>
    <row r="418" spans="1:26" ht="12.75" customHeight="1" x14ac:dyDescent="0.2">
      <c r="A418" s="201"/>
      <c r="B418" s="201"/>
      <c r="C418" s="201"/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  <c r="S418" s="201"/>
      <c r="T418" s="201"/>
      <c r="U418" s="201"/>
      <c r="V418" s="201"/>
      <c r="W418" s="201"/>
      <c r="X418" s="201"/>
      <c r="Y418" s="201"/>
      <c r="Z418" s="201"/>
    </row>
    <row r="419" spans="1:26" ht="12.75" customHeight="1" x14ac:dyDescent="0.2">
      <c r="A419" s="201"/>
      <c r="B419" s="201"/>
      <c r="C419" s="201"/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</row>
    <row r="420" spans="1:26" ht="12.75" customHeight="1" x14ac:dyDescent="0.2">
      <c r="A420" s="201"/>
      <c r="B420" s="201"/>
      <c r="C420" s="201"/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</row>
    <row r="421" spans="1:26" ht="12.75" customHeight="1" x14ac:dyDescent="0.2">
      <c r="A421" s="201"/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</row>
    <row r="422" spans="1:26" ht="12.75" customHeight="1" x14ac:dyDescent="0.2">
      <c r="A422" s="201"/>
      <c r="B422" s="201"/>
      <c r="C422" s="201"/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</row>
    <row r="423" spans="1:26" ht="12.75" customHeight="1" x14ac:dyDescent="0.2">
      <c r="A423" s="201"/>
      <c r="B423" s="201"/>
      <c r="C423" s="201"/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</row>
    <row r="424" spans="1:26" ht="12.75" customHeight="1" x14ac:dyDescent="0.2">
      <c r="A424" s="201"/>
      <c r="B424" s="201"/>
      <c r="C424" s="201"/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</row>
    <row r="425" spans="1:26" ht="12.75" customHeight="1" x14ac:dyDescent="0.2">
      <c r="A425" s="201"/>
      <c r="B425" s="201"/>
      <c r="C425" s="201"/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</row>
    <row r="426" spans="1:26" ht="12.75" customHeight="1" x14ac:dyDescent="0.2">
      <c r="A426" s="201"/>
      <c r="B426" s="201"/>
      <c r="C426" s="201"/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</row>
    <row r="427" spans="1:26" ht="12.75" customHeight="1" x14ac:dyDescent="0.2">
      <c r="A427" s="201"/>
      <c r="B427" s="201"/>
      <c r="C427" s="201"/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</row>
    <row r="428" spans="1:26" ht="12.75" customHeight="1" x14ac:dyDescent="0.2">
      <c r="A428" s="201"/>
      <c r="B428" s="201"/>
      <c r="C428" s="201"/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</row>
    <row r="429" spans="1:26" ht="12.75" customHeight="1" x14ac:dyDescent="0.2">
      <c r="A429" s="201"/>
      <c r="B429" s="201"/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</row>
    <row r="430" spans="1:26" ht="12.75" customHeight="1" x14ac:dyDescent="0.2">
      <c r="A430" s="201"/>
      <c r="B430" s="201"/>
      <c r="C430" s="201"/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</row>
    <row r="431" spans="1:26" ht="12.75" customHeight="1" x14ac:dyDescent="0.2">
      <c r="A431" s="201"/>
      <c r="B431" s="201"/>
      <c r="C431" s="201"/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</row>
    <row r="432" spans="1:26" ht="12.75" customHeight="1" x14ac:dyDescent="0.2">
      <c r="A432" s="201"/>
      <c r="B432" s="201"/>
      <c r="C432" s="201"/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</row>
    <row r="433" spans="1:26" ht="12.75" customHeight="1" x14ac:dyDescent="0.2">
      <c r="A433" s="201"/>
      <c r="B433" s="201"/>
      <c r="C433" s="201"/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</row>
    <row r="434" spans="1:26" ht="12.75" customHeight="1" x14ac:dyDescent="0.2">
      <c r="A434" s="201"/>
      <c r="B434" s="201"/>
      <c r="C434" s="201"/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</row>
    <row r="435" spans="1:26" ht="12.75" customHeight="1" x14ac:dyDescent="0.2">
      <c r="A435" s="201"/>
      <c r="B435" s="201"/>
      <c r="C435" s="201"/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</row>
    <row r="436" spans="1:26" ht="12.75" customHeight="1" x14ac:dyDescent="0.2">
      <c r="A436" s="201"/>
      <c r="B436" s="201"/>
      <c r="C436" s="201"/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</row>
    <row r="437" spans="1:26" ht="12.75" customHeight="1" x14ac:dyDescent="0.2">
      <c r="A437" s="201"/>
      <c r="B437" s="201"/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</row>
    <row r="438" spans="1:26" ht="12.75" customHeight="1" x14ac:dyDescent="0.2">
      <c r="A438" s="201"/>
      <c r="B438" s="201"/>
      <c r="C438" s="201"/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  <c r="S438" s="201"/>
      <c r="T438" s="201"/>
      <c r="U438" s="201"/>
      <c r="V438" s="201"/>
      <c r="W438" s="201"/>
      <c r="X438" s="201"/>
      <c r="Y438" s="201"/>
      <c r="Z438" s="201"/>
    </row>
    <row r="439" spans="1:26" ht="12.75" customHeight="1" x14ac:dyDescent="0.2">
      <c r="A439" s="201"/>
      <c r="B439" s="201"/>
      <c r="C439" s="201"/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  <c r="S439" s="201"/>
      <c r="T439" s="201"/>
      <c r="U439" s="201"/>
      <c r="V439" s="201"/>
      <c r="W439" s="201"/>
      <c r="X439" s="201"/>
      <c r="Y439" s="201"/>
      <c r="Z439" s="201"/>
    </row>
    <row r="440" spans="1:26" ht="12.75" customHeight="1" x14ac:dyDescent="0.2">
      <c r="A440" s="201"/>
      <c r="B440" s="201"/>
      <c r="C440" s="201"/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  <c r="S440" s="201"/>
      <c r="T440" s="201"/>
      <c r="U440" s="201"/>
      <c r="V440" s="201"/>
      <c r="W440" s="201"/>
      <c r="X440" s="201"/>
      <c r="Y440" s="201"/>
      <c r="Z440" s="201"/>
    </row>
    <row r="441" spans="1:26" ht="12.75" customHeight="1" x14ac:dyDescent="0.2">
      <c r="A441" s="201"/>
      <c r="B441" s="201"/>
      <c r="C441" s="201"/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  <c r="S441" s="201"/>
      <c r="T441" s="201"/>
      <c r="U441" s="201"/>
      <c r="V441" s="201"/>
      <c r="W441" s="201"/>
      <c r="X441" s="201"/>
      <c r="Y441" s="201"/>
      <c r="Z441" s="201"/>
    </row>
    <row r="442" spans="1:26" ht="12.75" customHeight="1" x14ac:dyDescent="0.2">
      <c r="A442" s="201"/>
      <c r="B442" s="201"/>
      <c r="C442" s="201"/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</row>
    <row r="443" spans="1:26" ht="12.75" customHeight="1" x14ac:dyDescent="0.2">
      <c r="A443" s="201"/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  <c r="S443" s="201"/>
      <c r="T443" s="201"/>
      <c r="U443" s="201"/>
      <c r="V443" s="201"/>
      <c r="W443" s="201"/>
      <c r="X443" s="201"/>
      <c r="Y443" s="201"/>
      <c r="Z443" s="201"/>
    </row>
    <row r="444" spans="1:26" ht="12.75" customHeight="1" x14ac:dyDescent="0.2">
      <c r="A444" s="201"/>
      <c r="B444" s="201"/>
      <c r="C444" s="201"/>
      <c r="D444" s="201"/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1"/>
      <c r="V444" s="201"/>
      <c r="W444" s="201"/>
      <c r="X444" s="201"/>
      <c r="Y444" s="201"/>
      <c r="Z444" s="201"/>
    </row>
    <row r="445" spans="1:26" ht="12.75" customHeight="1" x14ac:dyDescent="0.2">
      <c r="A445" s="201"/>
      <c r="B445" s="201"/>
      <c r="C445" s="201"/>
      <c r="D445" s="201"/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201"/>
      <c r="S445" s="201"/>
      <c r="T445" s="201"/>
      <c r="U445" s="201"/>
      <c r="V445" s="201"/>
      <c r="W445" s="201"/>
      <c r="X445" s="201"/>
      <c r="Y445" s="201"/>
      <c r="Z445" s="201"/>
    </row>
    <row r="446" spans="1:26" ht="12.75" customHeight="1" x14ac:dyDescent="0.2">
      <c r="A446" s="201"/>
      <c r="B446" s="201"/>
      <c r="C446" s="201"/>
      <c r="D446" s="201"/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201"/>
      <c r="S446" s="201"/>
      <c r="T446" s="201"/>
      <c r="U446" s="201"/>
      <c r="V446" s="201"/>
      <c r="W446" s="201"/>
      <c r="X446" s="201"/>
      <c r="Y446" s="201"/>
      <c r="Z446" s="201"/>
    </row>
    <row r="447" spans="1:26" ht="12.75" customHeight="1" x14ac:dyDescent="0.2">
      <c r="A447" s="201"/>
      <c r="B447" s="201"/>
      <c r="C447" s="201"/>
      <c r="D447" s="201"/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201"/>
      <c r="S447" s="201"/>
      <c r="T447" s="201"/>
      <c r="U447" s="201"/>
      <c r="V447" s="201"/>
      <c r="W447" s="201"/>
      <c r="X447" s="201"/>
      <c r="Y447" s="201"/>
      <c r="Z447" s="201"/>
    </row>
    <row r="448" spans="1:26" ht="12.75" customHeight="1" x14ac:dyDescent="0.2">
      <c r="A448" s="201"/>
      <c r="B448" s="201"/>
      <c r="C448" s="201"/>
      <c r="D448" s="201"/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201"/>
      <c r="S448" s="201"/>
      <c r="T448" s="201"/>
      <c r="U448" s="201"/>
      <c r="V448" s="201"/>
      <c r="W448" s="201"/>
      <c r="X448" s="201"/>
      <c r="Y448" s="201"/>
      <c r="Z448" s="201"/>
    </row>
    <row r="449" spans="1:26" ht="12.75" customHeight="1" x14ac:dyDescent="0.2">
      <c r="A449" s="201"/>
      <c r="B449" s="201"/>
      <c r="C449" s="201"/>
      <c r="D449" s="201"/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201"/>
      <c r="Z449" s="201"/>
    </row>
    <row r="450" spans="1:26" ht="12.75" customHeight="1" x14ac:dyDescent="0.2">
      <c r="A450" s="201"/>
      <c r="B450" s="201"/>
      <c r="C450" s="201"/>
      <c r="D450" s="201"/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201"/>
      <c r="S450" s="201"/>
      <c r="T450" s="201"/>
      <c r="U450" s="201"/>
      <c r="V450" s="201"/>
      <c r="W450" s="201"/>
      <c r="X450" s="201"/>
      <c r="Y450" s="201"/>
      <c r="Z450" s="201"/>
    </row>
    <row r="451" spans="1:26" ht="12.75" customHeight="1" x14ac:dyDescent="0.2">
      <c r="A451" s="201"/>
      <c r="B451" s="201"/>
      <c r="C451" s="201"/>
      <c r="D451" s="201"/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201"/>
      <c r="T451" s="201"/>
      <c r="U451" s="201"/>
      <c r="V451" s="201"/>
      <c r="W451" s="201"/>
      <c r="X451" s="201"/>
      <c r="Y451" s="201"/>
      <c r="Z451" s="201"/>
    </row>
    <row r="452" spans="1:26" ht="12.75" customHeight="1" x14ac:dyDescent="0.2">
      <c r="A452" s="201"/>
      <c r="B452" s="201"/>
      <c r="C452" s="201"/>
      <c r="D452" s="201"/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201"/>
      <c r="S452" s="201"/>
      <c r="T452" s="201"/>
      <c r="U452" s="201"/>
      <c r="V452" s="201"/>
      <c r="W452" s="201"/>
      <c r="X452" s="201"/>
      <c r="Y452" s="201"/>
      <c r="Z452" s="201"/>
    </row>
    <row r="453" spans="1:26" ht="12.75" customHeight="1" x14ac:dyDescent="0.2">
      <c r="A453" s="201"/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1"/>
      <c r="Z453" s="201"/>
    </row>
    <row r="454" spans="1:26" ht="12.75" customHeight="1" x14ac:dyDescent="0.2">
      <c r="A454" s="201"/>
      <c r="B454" s="201"/>
      <c r="C454" s="201"/>
      <c r="D454" s="201"/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1"/>
      <c r="V454" s="201"/>
      <c r="W454" s="201"/>
      <c r="X454" s="201"/>
      <c r="Y454" s="201"/>
      <c r="Z454" s="201"/>
    </row>
    <row r="455" spans="1:26" ht="12.75" customHeight="1" x14ac:dyDescent="0.2">
      <c r="A455" s="201"/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201"/>
      <c r="S455" s="201"/>
      <c r="T455" s="201"/>
      <c r="U455" s="201"/>
      <c r="V455" s="201"/>
      <c r="W455" s="201"/>
      <c r="X455" s="201"/>
      <c r="Y455" s="201"/>
      <c r="Z455" s="201"/>
    </row>
    <row r="456" spans="1:26" ht="12.75" customHeight="1" x14ac:dyDescent="0.2">
      <c r="A456" s="201"/>
      <c r="B456" s="201"/>
      <c r="C456" s="201"/>
      <c r="D456" s="201"/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1"/>
      <c r="V456" s="201"/>
      <c r="W456" s="201"/>
      <c r="X456" s="201"/>
      <c r="Y456" s="201"/>
      <c r="Z456" s="201"/>
    </row>
    <row r="457" spans="1:26" ht="12.75" customHeight="1" x14ac:dyDescent="0.2">
      <c r="A457" s="201"/>
      <c r="B457" s="201"/>
      <c r="C457" s="201"/>
      <c r="D457" s="201"/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201"/>
      <c r="S457" s="201"/>
      <c r="T457" s="201"/>
      <c r="U457" s="201"/>
      <c r="V457" s="201"/>
      <c r="W457" s="201"/>
      <c r="X457" s="201"/>
      <c r="Y457" s="201"/>
      <c r="Z457" s="201"/>
    </row>
    <row r="458" spans="1:26" ht="12.75" customHeight="1" x14ac:dyDescent="0.2">
      <c r="A458" s="201"/>
      <c r="B458" s="201"/>
      <c r="C458" s="201"/>
      <c r="D458" s="201"/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201"/>
      <c r="S458" s="201"/>
      <c r="T458" s="201"/>
      <c r="U458" s="201"/>
      <c r="V458" s="201"/>
      <c r="W458" s="201"/>
      <c r="X458" s="201"/>
      <c r="Y458" s="201"/>
      <c r="Z458" s="201"/>
    </row>
    <row r="459" spans="1:26" ht="12.75" customHeight="1" x14ac:dyDescent="0.2">
      <c r="A459" s="201"/>
      <c r="B459" s="201"/>
      <c r="C459" s="201"/>
      <c r="D459" s="201"/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201"/>
      <c r="S459" s="201"/>
      <c r="T459" s="201"/>
      <c r="U459" s="201"/>
      <c r="V459" s="201"/>
      <c r="W459" s="201"/>
      <c r="X459" s="201"/>
      <c r="Y459" s="201"/>
      <c r="Z459" s="201"/>
    </row>
    <row r="460" spans="1:26" ht="12.75" customHeight="1" x14ac:dyDescent="0.2">
      <c r="A460" s="201"/>
      <c r="B460" s="201"/>
      <c r="C460" s="201"/>
      <c r="D460" s="201"/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201"/>
      <c r="S460" s="201"/>
      <c r="T460" s="201"/>
      <c r="U460" s="201"/>
      <c r="V460" s="201"/>
      <c r="W460" s="201"/>
      <c r="X460" s="201"/>
      <c r="Y460" s="201"/>
      <c r="Z460" s="201"/>
    </row>
    <row r="461" spans="1:26" ht="12.75" customHeight="1" x14ac:dyDescent="0.2">
      <c r="A461" s="201"/>
      <c r="B461" s="201"/>
      <c r="C461" s="201"/>
      <c r="D461" s="201"/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201"/>
      <c r="S461" s="201"/>
      <c r="T461" s="201"/>
      <c r="U461" s="201"/>
      <c r="V461" s="201"/>
      <c r="W461" s="201"/>
      <c r="X461" s="201"/>
      <c r="Y461" s="201"/>
      <c r="Z461" s="201"/>
    </row>
    <row r="462" spans="1:26" ht="12.75" customHeight="1" x14ac:dyDescent="0.2">
      <c r="A462" s="201"/>
      <c r="B462" s="201"/>
      <c r="C462" s="201"/>
      <c r="D462" s="201"/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201"/>
      <c r="S462" s="201"/>
      <c r="T462" s="201"/>
      <c r="U462" s="201"/>
      <c r="V462" s="201"/>
      <c r="W462" s="201"/>
      <c r="X462" s="201"/>
      <c r="Y462" s="201"/>
      <c r="Z462" s="201"/>
    </row>
    <row r="463" spans="1:26" ht="12.75" customHeight="1" x14ac:dyDescent="0.2">
      <c r="A463" s="201"/>
      <c r="B463" s="201"/>
      <c r="C463" s="201"/>
      <c r="D463" s="201"/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201"/>
      <c r="S463" s="201"/>
      <c r="T463" s="201"/>
      <c r="U463" s="201"/>
      <c r="V463" s="201"/>
      <c r="W463" s="201"/>
      <c r="X463" s="201"/>
      <c r="Y463" s="201"/>
      <c r="Z463" s="201"/>
    </row>
    <row r="464" spans="1:26" ht="12.75" customHeight="1" x14ac:dyDescent="0.2">
      <c r="A464" s="201"/>
      <c r="B464" s="201"/>
      <c r="C464" s="201"/>
      <c r="D464" s="201"/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201"/>
      <c r="S464" s="201"/>
      <c r="T464" s="201"/>
      <c r="U464" s="201"/>
      <c r="V464" s="201"/>
      <c r="W464" s="201"/>
      <c r="X464" s="201"/>
      <c r="Y464" s="201"/>
      <c r="Z464" s="201"/>
    </row>
    <row r="465" spans="1:26" ht="12.75" customHeight="1" x14ac:dyDescent="0.2">
      <c r="A465" s="201"/>
      <c r="B465" s="201"/>
      <c r="C465" s="201"/>
      <c r="D465" s="201"/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201"/>
      <c r="S465" s="201"/>
      <c r="T465" s="201"/>
      <c r="U465" s="201"/>
      <c r="V465" s="201"/>
      <c r="W465" s="201"/>
      <c r="X465" s="201"/>
      <c r="Y465" s="201"/>
      <c r="Z465" s="201"/>
    </row>
    <row r="466" spans="1:26" ht="12.75" customHeight="1" x14ac:dyDescent="0.2">
      <c r="A466" s="201"/>
      <c r="B466" s="201"/>
      <c r="C466" s="201"/>
      <c r="D466" s="201"/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201"/>
      <c r="S466" s="201"/>
      <c r="T466" s="201"/>
      <c r="U466" s="201"/>
      <c r="V466" s="201"/>
      <c r="W466" s="201"/>
      <c r="X466" s="201"/>
      <c r="Y466" s="201"/>
      <c r="Z466" s="201"/>
    </row>
    <row r="467" spans="1:26" ht="12.75" customHeight="1" x14ac:dyDescent="0.2">
      <c r="A467" s="201"/>
      <c r="B467" s="201"/>
      <c r="C467" s="201"/>
      <c r="D467" s="201"/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201"/>
      <c r="S467" s="201"/>
      <c r="T467" s="201"/>
      <c r="U467" s="201"/>
      <c r="V467" s="201"/>
      <c r="W467" s="201"/>
      <c r="X467" s="201"/>
      <c r="Y467" s="201"/>
      <c r="Z467" s="201"/>
    </row>
    <row r="468" spans="1:26" ht="12.75" customHeight="1" x14ac:dyDescent="0.2">
      <c r="A468" s="201"/>
      <c r="B468" s="201"/>
      <c r="C468" s="201"/>
      <c r="D468" s="201"/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201"/>
      <c r="S468" s="201"/>
      <c r="T468" s="201"/>
      <c r="U468" s="201"/>
      <c r="V468" s="201"/>
      <c r="W468" s="201"/>
      <c r="X468" s="201"/>
      <c r="Y468" s="201"/>
      <c r="Z468" s="201"/>
    </row>
    <row r="469" spans="1:26" ht="12.75" customHeight="1" x14ac:dyDescent="0.2">
      <c r="A469" s="201"/>
      <c r="B469" s="201"/>
      <c r="C469" s="201"/>
      <c r="D469" s="201"/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201"/>
      <c r="S469" s="201"/>
      <c r="T469" s="201"/>
      <c r="U469" s="201"/>
      <c r="V469" s="201"/>
      <c r="W469" s="201"/>
      <c r="X469" s="201"/>
      <c r="Y469" s="201"/>
      <c r="Z469" s="201"/>
    </row>
    <row r="470" spans="1:26" ht="12.75" customHeight="1" x14ac:dyDescent="0.2">
      <c r="A470" s="201"/>
      <c r="B470" s="201"/>
      <c r="C470" s="201"/>
      <c r="D470" s="201"/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201"/>
      <c r="S470" s="201"/>
      <c r="T470" s="201"/>
      <c r="U470" s="201"/>
      <c r="V470" s="201"/>
      <c r="W470" s="201"/>
      <c r="X470" s="201"/>
      <c r="Y470" s="201"/>
      <c r="Z470" s="201"/>
    </row>
    <row r="471" spans="1:26" ht="12.75" customHeight="1" x14ac:dyDescent="0.2">
      <c r="A471" s="201"/>
      <c r="B471" s="201"/>
      <c r="C471" s="201"/>
      <c r="D471" s="201"/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201"/>
      <c r="S471" s="201"/>
      <c r="T471" s="201"/>
      <c r="U471" s="201"/>
      <c r="V471" s="201"/>
      <c r="W471" s="201"/>
      <c r="X471" s="201"/>
      <c r="Y471" s="201"/>
      <c r="Z471" s="201"/>
    </row>
    <row r="472" spans="1:26" ht="12.75" customHeight="1" x14ac:dyDescent="0.2">
      <c r="A472" s="201"/>
      <c r="B472" s="201"/>
      <c r="C472" s="201"/>
      <c r="D472" s="201"/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201"/>
      <c r="S472" s="201"/>
      <c r="T472" s="201"/>
      <c r="U472" s="201"/>
      <c r="V472" s="201"/>
      <c r="W472" s="201"/>
      <c r="X472" s="201"/>
      <c r="Y472" s="201"/>
      <c r="Z472" s="201"/>
    </row>
    <row r="473" spans="1:26" ht="12.75" customHeight="1" x14ac:dyDescent="0.2">
      <c r="A473" s="201"/>
      <c r="B473" s="201"/>
      <c r="C473" s="201"/>
      <c r="D473" s="201"/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201"/>
      <c r="S473" s="201"/>
      <c r="T473" s="201"/>
      <c r="U473" s="201"/>
      <c r="V473" s="201"/>
      <c r="W473" s="201"/>
      <c r="X473" s="201"/>
      <c r="Y473" s="201"/>
      <c r="Z473" s="201"/>
    </row>
    <row r="474" spans="1:26" ht="12.75" customHeight="1" x14ac:dyDescent="0.2">
      <c r="A474" s="201"/>
      <c r="B474" s="201"/>
      <c r="C474" s="201"/>
      <c r="D474" s="201"/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201"/>
      <c r="S474" s="201"/>
      <c r="T474" s="201"/>
      <c r="U474" s="201"/>
      <c r="V474" s="201"/>
      <c r="W474" s="201"/>
      <c r="X474" s="201"/>
      <c r="Y474" s="201"/>
      <c r="Z474" s="201"/>
    </row>
    <row r="475" spans="1:26" ht="12.75" customHeight="1" x14ac:dyDescent="0.2">
      <c r="A475" s="201"/>
      <c r="B475" s="201"/>
      <c r="C475" s="201"/>
      <c r="D475" s="201"/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201"/>
      <c r="S475" s="201"/>
      <c r="T475" s="201"/>
      <c r="U475" s="201"/>
      <c r="V475" s="201"/>
      <c r="W475" s="201"/>
      <c r="X475" s="201"/>
      <c r="Y475" s="201"/>
      <c r="Z475" s="201"/>
    </row>
    <row r="476" spans="1:26" ht="12.75" customHeight="1" x14ac:dyDescent="0.2">
      <c r="A476" s="201"/>
      <c r="B476" s="201"/>
      <c r="C476" s="201"/>
      <c r="D476" s="201"/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201"/>
      <c r="S476" s="201"/>
      <c r="T476" s="201"/>
      <c r="U476" s="201"/>
      <c r="V476" s="201"/>
      <c r="W476" s="201"/>
      <c r="X476" s="201"/>
      <c r="Y476" s="201"/>
      <c r="Z476" s="201"/>
    </row>
    <row r="477" spans="1:26" ht="12.75" customHeight="1" x14ac:dyDescent="0.2">
      <c r="A477" s="201"/>
      <c r="B477" s="201"/>
      <c r="C477" s="201"/>
      <c r="D477" s="201"/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201"/>
      <c r="S477" s="201"/>
      <c r="T477" s="201"/>
      <c r="U477" s="201"/>
      <c r="V477" s="201"/>
      <c r="W477" s="201"/>
      <c r="X477" s="201"/>
      <c r="Y477" s="201"/>
      <c r="Z477" s="201"/>
    </row>
    <row r="478" spans="1:26" ht="12.75" customHeight="1" x14ac:dyDescent="0.2">
      <c r="A478" s="201"/>
      <c r="B478" s="201"/>
      <c r="C478" s="201"/>
      <c r="D478" s="201"/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201"/>
      <c r="S478" s="201"/>
      <c r="T478" s="201"/>
      <c r="U478" s="201"/>
      <c r="V478" s="201"/>
      <c r="W478" s="201"/>
      <c r="X478" s="201"/>
      <c r="Y478" s="201"/>
      <c r="Z478" s="201"/>
    </row>
    <row r="479" spans="1:26" ht="12.75" customHeight="1" x14ac:dyDescent="0.2">
      <c r="A479" s="201"/>
      <c r="B479" s="201"/>
      <c r="C479" s="201"/>
      <c r="D479" s="201"/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201"/>
      <c r="S479" s="201"/>
      <c r="T479" s="201"/>
      <c r="U479" s="201"/>
      <c r="V479" s="201"/>
      <c r="W479" s="201"/>
      <c r="X479" s="201"/>
      <c r="Y479" s="201"/>
      <c r="Z479" s="201"/>
    </row>
    <row r="480" spans="1:26" ht="12.75" customHeight="1" x14ac:dyDescent="0.2">
      <c r="A480" s="201"/>
      <c r="B480" s="201"/>
      <c r="C480" s="201"/>
      <c r="D480" s="201"/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201"/>
      <c r="S480" s="201"/>
      <c r="T480" s="201"/>
      <c r="U480" s="201"/>
      <c r="V480" s="201"/>
      <c r="W480" s="201"/>
      <c r="X480" s="201"/>
      <c r="Y480" s="201"/>
      <c r="Z480" s="201"/>
    </row>
    <row r="481" spans="1:26" ht="12.75" customHeight="1" x14ac:dyDescent="0.2">
      <c r="A481" s="201"/>
      <c r="B481" s="201"/>
      <c r="C481" s="201"/>
      <c r="D481" s="201"/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201"/>
      <c r="S481" s="201"/>
      <c r="T481" s="201"/>
      <c r="U481" s="201"/>
      <c r="V481" s="201"/>
      <c r="W481" s="201"/>
      <c r="X481" s="201"/>
      <c r="Y481" s="201"/>
      <c r="Z481" s="201"/>
    </row>
    <row r="482" spans="1:26" ht="12.75" customHeight="1" x14ac:dyDescent="0.2">
      <c r="A482" s="201"/>
      <c r="B482" s="201"/>
      <c r="C482" s="201"/>
      <c r="D482" s="201"/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201"/>
      <c r="S482" s="201"/>
      <c r="T482" s="201"/>
      <c r="U482" s="201"/>
      <c r="V482" s="201"/>
      <c r="W482" s="201"/>
      <c r="X482" s="201"/>
      <c r="Y482" s="201"/>
      <c r="Z482" s="201"/>
    </row>
    <row r="483" spans="1:26" ht="12.75" customHeight="1" x14ac:dyDescent="0.2">
      <c r="A483" s="201"/>
      <c r="B483" s="201"/>
      <c r="C483" s="201"/>
      <c r="D483" s="201"/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201"/>
      <c r="S483" s="201"/>
      <c r="T483" s="201"/>
      <c r="U483" s="201"/>
      <c r="V483" s="201"/>
      <c r="W483" s="201"/>
      <c r="X483" s="201"/>
      <c r="Y483" s="201"/>
      <c r="Z483" s="201"/>
    </row>
    <row r="484" spans="1:26" ht="12.75" customHeight="1" x14ac:dyDescent="0.2">
      <c r="A484" s="201"/>
      <c r="B484" s="201"/>
      <c r="C484" s="201"/>
      <c r="D484" s="201"/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201"/>
      <c r="S484" s="201"/>
      <c r="T484" s="201"/>
      <c r="U484" s="201"/>
      <c r="V484" s="201"/>
      <c r="W484" s="201"/>
      <c r="X484" s="201"/>
      <c r="Y484" s="201"/>
      <c r="Z484" s="201"/>
    </row>
    <row r="485" spans="1:26" ht="12.75" customHeight="1" x14ac:dyDescent="0.2">
      <c r="A485" s="201"/>
      <c r="B485" s="201"/>
      <c r="C485" s="201"/>
      <c r="D485" s="201"/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201"/>
      <c r="S485" s="201"/>
      <c r="T485" s="201"/>
      <c r="U485" s="201"/>
      <c r="V485" s="201"/>
      <c r="W485" s="201"/>
      <c r="X485" s="201"/>
      <c r="Y485" s="201"/>
      <c r="Z485" s="201"/>
    </row>
    <row r="486" spans="1:26" ht="12.75" customHeight="1" x14ac:dyDescent="0.2">
      <c r="A486" s="201"/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201"/>
      <c r="S486" s="201"/>
      <c r="T486" s="201"/>
      <c r="U486" s="201"/>
      <c r="V486" s="201"/>
      <c r="W486" s="201"/>
      <c r="X486" s="201"/>
      <c r="Y486" s="201"/>
      <c r="Z486" s="201"/>
    </row>
    <row r="487" spans="1:26" ht="12.75" customHeight="1" x14ac:dyDescent="0.2">
      <c r="A487" s="201"/>
      <c r="B487" s="201"/>
      <c r="C487" s="201"/>
      <c r="D487" s="201"/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1"/>
      <c r="V487" s="201"/>
      <c r="W487" s="201"/>
      <c r="X487" s="201"/>
      <c r="Y487" s="201"/>
      <c r="Z487" s="201"/>
    </row>
    <row r="488" spans="1:26" ht="12.75" customHeight="1" x14ac:dyDescent="0.2">
      <c r="A488" s="201"/>
      <c r="B488" s="201"/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</row>
    <row r="489" spans="1:26" ht="12.75" customHeight="1" x14ac:dyDescent="0.2">
      <c r="A489" s="201"/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201"/>
      <c r="S489" s="201"/>
      <c r="T489" s="201"/>
      <c r="U489" s="201"/>
      <c r="V489" s="201"/>
      <c r="W489" s="201"/>
      <c r="X489" s="201"/>
      <c r="Y489" s="201"/>
      <c r="Z489" s="201"/>
    </row>
    <row r="490" spans="1:26" ht="12.75" customHeight="1" x14ac:dyDescent="0.2">
      <c r="A490" s="201"/>
      <c r="B490" s="201"/>
      <c r="C490" s="201"/>
      <c r="D490" s="201"/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1"/>
      <c r="V490" s="201"/>
      <c r="W490" s="201"/>
      <c r="X490" s="201"/>
      <c r="Y490" s="201"/>
      <c r="Z490" s="201"/>
    </row>
    <row r="491" spans="1:26" ht="12.75" customHeight="1" x14ac:dyDescent="0.2">
      <c r="A491" s="201"/>
      <c r="B491" s="201"/>
      <c r="C491" s="201"/>
      <c r="D491" s="201"/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201"/>
      <c r="S491" s="201"/>
      <c r="T491" s="201"/>
      <c r="U491" s="201"/>
      <c r="V491" s="201"/>
      <c r="W491" s="201"/>
      <c r="X491" s="201"/>
      <c r="Y491" s="201"/>
      <c r="Z491" s="201"/>
    </row>
    <row r="492" spans="1:26" ht="12.75" customHeight="1" x14ac:dyDescent="0.2">
      <c r="A492" s="201"/>
      <c r="B492" s="201"/>
      <c r="C492" s="201"/>
      <c r="D492" s="201"/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201"/>
      <c r="S492" s="201"/>
      <c r="T492" s="201"/>
      <c r="U492" s="201"/>
      <c r="V492" s="201"/>
      <c r="W492" s="201"/>
      <c r="X492" s="201"/>
      <c r="Y492" s="201"/>
      <c r="Z492" s="201"/>
    </row>
    <row r="493" spans="1:26" ht="12.75" customHeight="1" x14ac:dyDescent="0.2">
      <c r="A493" s="201"/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201"/>
      <c r="S493" s="201"/>
      <c r="T493" s="201"/>
      <c r="U493" s="201"/>
      <c r="V493" s="201"/>
      <c r="W493" s="201"/>
      <c r="X493" s="201"/>
      <c r="Y493" s="201"/>
      <c r="Z493" s="201"/>
    </row>
    <row r="494" spans="1:26" ht="12.75" customHeight="1" x14ac:dyDescent="0.2">
      <c r="A494" s="201"/>
      <c r="B494" s="201"/>
      <c r="C494" s="201"/>
      <c r="D494" s="201"/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1"/>
      <c r="V494" s="201"/>
      <c r="W494" s="201"/>
      <c r="X494" s="201"/>
      <c r="Y494" s="201"/>
      <c r="Z494" s="201"/>
    </row>
    <row r="495" spans="1:26" ht="12.75" customHeight="1" x14ac:dyDescent="0.2">
      <c r="A495" s="201"/>
      <c r="B495" s="201"/>
      <c r="C495" s="201"/>
      <c r="D495" s="201"/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201"/>
      <c r="S495" s="201"/>
      <c r="T495" s="201"/>
      <c r="U495" s="201"/>
      <c r="V495" s="201"/>
      <c r="W495" s="201"/>
      <c r="X495" s="201"/>
      <c r="Y495" s="201"/>
      <c r="Z495" s="201"/>
    </row>
    <row r="496" spans="1:26" ht="12.75" customHeight="1" x14ac:dyDescent="0.2">
      <c r="A496" s="201"/>
      <c r="B496" s="201"/>
      <c r="C496" s="201"/>
      <c r="D496" s="201"/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201"/>
      <c r="S496" s="201"/>
      <c r="T496" s="201"/>
      <c r="U496" s="201"/>
      <c r="V496" s="201"/>
      <c r="W496" s="201"/>
      <c r="X496" s="201"/>
      <c r="Y496" s="201"/>
      <c r="Z496" s="201"/>
    </row>
    <row r="497" spans="1:26" ht="12.75" customHeight="1" x14ac:dyDescent="0.2">
      <c r="A497" s="201"/>
      <c r="B497" s="201"/>
      <c r="C497" s="201"/>
      <c r="D497" s="201"/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201"/>
      <c r="S497" s="201"/>
      <c r="T497" s="201"/>
      <c r="U497" s="201"/>
      <c r="V497" s="201"/>
      <c r="W497" s="201"/>
      <c r="X497" s="201"/>
      <c r="Y497" s="201"/>
      <c r="Z497" s="201"/>
    </row>
    <row r="498" spans="1:26" ht="12.75" customHeight="1" x14ac:dyDescent="0.2">
      <c r="A498" s="201"/>
      <c r="B498" s="201"/>
      <c r="C498" s="201"/>
      <c r="D498" s="201"/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201"/>
      <c r="Y498" s="201"/>
      <c r="Z498" s="201"/>
    </row>
    <row r="499" spans="1:26" ht="12.75" customHeight="1" x14ac:dyDescent="0.2">
      <c r="A499" s="201"/>
      <c r="B499" s="201"/>
      <c r="C499" s="201"/>
      <c r="D499" s="201"/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201"/>
      <c r="S499" s="201"/>
      <c r="T499" s="201"/>
      <c r="U499" s="201"/>
      <c r="V499" s="201"/>
      <c r="W499" s="201"/>
      <c r="X499" s="201"/>
      <c r="Y499" s="201"/>
      <c r="Z499" s="201"/>
    </row>
    <row r="500" spans="1:26" ht="12.75" customHeight="1" x14ac:dyDescent="0.2">
      <c r="A500" s="201"/>
      <c r="B500" s="201"/>
      <c r="C500" s="201"/>
      <c r="D500" s="201"/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201"/>
      <c r="S500" s="201"/>
      <c r="T500" s="201"/>
      <c r="U500" s="201"/>
      <c r="V500" s="201"/>
      <c r="W500" s="201"/>
      <c r="X500" s="201"/>
      <c r="Y500" s="201"/>
      <c r="Z500" s="201"/>
    </row>
    <row r="501" spans="1:26" ht="12.75" customHeight="1" x14ac:dyDescent="0.2">
      <c r="A501" s="201"/>
      <c r="B501" s="201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1"/>
      <c r="Z501" s="201"/>
    </row>
    <row r="502" spans="1:26" ht="12.75" customHeight="1" x14ac:dyDescent="0.2">
      <c r="A502" s="201"/>
      <c r="B502" s="201"/>
      <c r="C502" s="201"/>
      <c r="D502" s="201"/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201"/>
      <c r="S502" s="201"/>
      <c r="T502" s="201"/>
      <c r="U502" s="201"/>
      <c r="V502" s="201"/>
      <c r="W502" s="201"/>
      <c r="X502" s="201"/>
      <c r="Y502" s="201"/>
      <c r="Z502" s="201"/>
    </row>
    <row r="503" spans="1:26" ht="12.75" customHeight="1" x14ac:dyDescent="0.2">
      <c r="A503" s="201"/>
      <c r="B503" s="201"/>
      <c r="C503" s="201"/>
      <c r="D503" s="201"/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201"/>
      <c r="Y503" s="201"/>
      <c r="Z503" s="201"/>
    </row>
    <row r="504" spans="1:26" ht="12.75" customHeight="1" x14ac:dyDescent="0.2">
      <c r="A504" s="201"/>
      <c r="B504" s="201"/>
      <c r="C504" s="201"/>
      <c r="D504" s="201"/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201"/>
      <c r="Y504" s="201"/>
      <c r="Z504" s="201"/>
    </row>
    <row r="505" spans="1:26" ht="12.75" customHeight="1" x14ac:dyDescent="0.2">
      <c r="A505" s="201"/>
      <c r="B505" s="201"/>
      <c r="C505" s="201"/>
      <c r="D505" s="201"/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201"/>
      <c r="Y505" s="201"/>
      <c r="Z505" s="201"/>
    </row>
    <row r="506" spans="1:26" ht="12.75" customHeight="1" x14ac:dyDescent="0.2">
      <c r="A506" s="201"/>
      <c r="B506" s="201"/>
      <c r="C506" s="201"/>
      <c r="D506" s="201"/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201"/>
      <c r="Y506" s="201"/>
      <c r="Z506" s="201"/>
    </row>
    <row r="507" spans="1:26" ht="12.75" customHeight="1" x14ac:dyDescent="0.2">
      <c r="A507" s="201"/>
      <c r="B507" s="201"/>
      <c r="C507" s="201"/>
      <c r="D507" s="201"/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201"/>
      <c r="S507" s="201"/>
      <c r="T507" s="201"/>
      <c r="U507" s="201"/>
      <c r="V507" s="201"/>
      <c r="W507" s="201"/>
      <c r="X507" s="201"/>
      <c r="Y507" s="201"/>
      <c r="Z507" s="201"/>
    </row>
    <row r="508" spans="1:26" ht="12.75" customHeight="1" x14ac:dyDescent="0.2">
      <c r="A508" s="201"/>
      <c r="B508" s="201"/>
      <c r="C508" s="201"/>
      <c r="D508" s="201"/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201"/>
      <c r="S508" s="201"/>
      <c r="T508" s="201"/>
      <c r="U508" s="201"/>
      <c r="V508" s="201"/>
      <c r="W508" s="201"/>
      <c r="X508" s="201"/>
      <c r="Y508" s="201"/>
      <c r="Z508" s="201"/>
    </row>
    <row r="509" spans="1:26" ht="12.75" customHeight="1" x14ac:dyDescent="0.2">
      <c r="A509" s="201"/>
      <c r="B509" s="201"/>
      <c r="C509" s="201"/>
      <c r="D509" s="201"/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201"/>
      <c r="S509" s="201"/>
      <c r="T509" s="201"/>
      <c r="U509" s="201"/>
      <c r="V509" s="201"/>
      <c r="W509" s="201"/>
      <c r="X509" s="201"/>
      <c r="Y509" s="201"/>
      <c r="Z509" s="201"/>
    </row>
    <row r="510" spans="1:26" ht="12.75" customHeight="1" x14ac:dyDescent="0.2">
      <c r="A510" s="201"/>
      <c r="B510" s="201"/>
      <c r="C510" s="201"/>
      <c r="D510" s="201"/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201"/>
      <c r="S510" s="201"/>
      <c r="T510" s="201"/>
      <c r="U510" s="201"/>
      <c r="V510" s="201"/>
      <c r="W510" s="201"/>
      <c r="X510" s="201"/>
      <c r="Y510" s="201"/>
      <c r="Z510" s="201"/>
    </row>
    <row r="511" spans="1:26" ht="12.75" customHeight="1" x14ac:dyDescent="0.2">
      <c r="A511" s="201"/>
      <c r="B511" s="201"/>
      <c r="C511" s="201"/>
      <c r="D511" s="201"/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201"/>
      <c r="S511" s="201"/>
      <c r="T511" s="201"/>
      <c r="U511" s="201"/>
      <c r="V511" s="201"/>
      <c r="W511" s="201"/>
      <c r="X511" s="201"/>
      <c r="Y511" s="201"/>
      <c r="Z511" s="201"/>
    </row>
    <row r="512" spans="1:26" ht="12.75" customHeight="1" x14ac:dyDescent="0.2">
      <c r="A512" s="201"/>
      <c r="B512" s="201"/>
      <c r="C512" s="201"/>
      <c r="D512" s="201"/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201"/>
      <c r="S512" s="201"/>
      <c r="T512" s="201"/>
      <c r="U512" s="201"/>
      <c r="V512" s="201"/>
      <c r="W512" s="201"/>
      <c r="X512" s="201"/>
      <c r="Y512" s="201"/>
      <c r="Z512" s="201"/>
    </row>
    <row r="513" spans="1:26" ht="12.75" customHeight="1" x14ac:dyDescent="0.2">
      <c r="A513" s="201"/>
      <c r="B513" s="201"/>
      <c r="C513" s="201"/>
      <c r="D513" s="201"/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201"/>
      <c r="S513" s="201"/>
      <c r="T513" s="201"/>
      <c r="U513" s="201"/>
      <c r="V513" s="201"/>
      <c r="W513" s="201"/>
      <c r="X513" s="201"/>
      <c r="Y513" s="201"/>
      <c r="Z513" s="201"/>
    </row>
    <row r="514" spans="1:26" ht="12.75" customHeight="1" x14ac:dyDescent="0.2">
      <c r="A514" s="201"/>
      <c r="B514" s="201"/>
      <c r="C514" s="201"/>
      <c r="D514" s="201"/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201"/>
      <c r="S514" s="201"/>
      <c r="T514" s="201"/>
      <c r="U514" s="201"/>
      <c r="V514" s="201"/>
      <c r="W514" s="201"/>
      <c r="X514" s="201"/>
      <c r="Y514" s="201"/>
      <c r="Z514" s="201"/>
    </row>
    <row r="515" spans="1:26" ht="12.75" customHeight="1" x14ac:dyDescent="0.2">
      <c r="A515" s="201"/>
      <c r="B515" s="201"/>
      <c r="C515" s="201"/>
      <c r="D515" s="201"/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201"/>
      <c r="S515" s="201"/>
      <c r="T515" s="201"/>
      <c r="U515" s="201"/>
      <c r="V515" s="201"/>
      <c r="W515" s="201"/>
      <c r="X515" s="201"/>
      <c r="Y515" s="201"/>
      <c r="Z515" s="201"/>
    </row>
    <row r="516" spans="1:26" ht="12.75" customHeight="1" x14ac:dyDescent="0.2">
      <c r="A516" s="201"/>
      <c r="B516" s="201"/>
      <c r="C516" s="201"/>
      <c r="D516" s="201"/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201"/>
      <c r="S516" s="201"/>
      <c r="T516" s="201"/>
      <c r="U516" s="201"/>
      <c r="V516" s="201"/>
      <c r="W516" s="201"/>
      <c r="X516" s="201"/>
      <c r="Y516" s="201"/>
      <c r="Z516" s="201"/>
    </row>
    <row r="517" spans="1:26" ht="12.75" customHeight="1" x14ac:dyDescent="0.2">
      <c r="A517" s="201"/>
      <c r="B517" s="201"/>
      <c r="C517" s="201"/>
      <c r="D517" s="201"/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201"/>
      <c r="S517" s="201"/>
      <c r="T517" s="201"/>
      <c r="U517" s="201"/>
      <c r="V517" s="201"/>
      <c r="W517" s="201"/>
      <c r="X517" s="201"/>
      <c r="Y517" s="201"/>
      <c r="Z517" s="201"/>
    </row>
    <row r="518" spans="1:26" ht="12.75" customHeight="1" x14ac:dyDescent="0.2">
      <c r="A518" s="201"/>
      <c r="B518" s="201"/>
      <c r="C518" s="201"/>
      <c r="D518" s="201"/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201"/>
      <c r="S518" s="201"/>
      <c r="T518" s="201"/>
      <c r="U518" s="201"/>
      <c r="V518" s="201"/>
      <c r="W518" s="201"/>
      <c r="X518" s="201"/>
      <c r="Y518" s="201"/>
      <c r="Z518" s="201"/>
    </row>
    <row r="519" spans="1:26" ht="12.75" customHeight="1" x14ac:dyDescent="0.2">
      <c r="A519" s="201"/>
      <c r="B519" s="201"/>
      <c r="C519" s="201"/>
      <c r="D519" s="201"/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201"/>
      <c r="S519" s="201"/>
      <c r="T519" s="201"/>
      <c r="U519" s="201"/>
      <c r="V519" s="201"/>
      <c r="W519" s="201"/>
      <c r="X519" s="201"/>
      <c r="Y519" s="201"/>
      <c r="Z519" s="201"/>
    </row>
    <row r="520" spans="1:26" ht="12.75" customHeight="1" x14ac:dyDescent="0.2">
      <c r="A520" s="201"/>
      <c r="B520" s="201"/>
      <c r="C520" s="201"/>
      <c r="D520" s="201"/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201"/>
      <c r="S520" s="201"/>
      <c r="T520" s="201"/>
      <c r="U520" s="201"/>
      <c r="V520" s="201"/>
      <c r="W520" s="201"/>
      <c r="X520" s="201"/>
      <c r="Y520" s="201"/>
      <c r="Z520" s="201"/>
    </row>
    <row r="521" spans="1:26" ht="12.75" customHeight="1" x14ac:dyDescent="0.2">
      <c r="A521" s="201"/>
      <c r="B521" s="201"/>
      <c r="C521" s="201"/>
      <c r="D521" s="201"/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201"/>
      <c r="S521" s="201"/>
      <c r="T521" s="201"/>
      <c r="U521" s="201"/>
      <c r="V521" s="201"/>
      <c r="W521" s="201"/>
      <c r="X521" s="201"/>
      <c r="Y521" s="201"/>
      <c r="Z521" s="201"/>
    </row>
    <row r="522" spans="1:26" ht="12.75" customHeight="1" x14ac:dyDescent="0.2">
      <c r="A522" s="201"/>
      <c r="B522" s="201"/>
      <c r="C522" s="201"/>
      <c r="D522" s="201"/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201"/>
      <c r="S522" s="201"/>
      <c r="T522" s="201"/>
      <c r="U522" s="201"/>
      <c r="V522" s="201"/>
      <c r="W522" s="201"/>
      <c r="X522" s="201"/>
      <c r="Y522" s="201"/>
      <c r="Z522" s="201"/>
    </row>
    <row r="523" spans="1:26" ht="12.75" customHeight="1" x14ac:dyDescent="0.2">
      <c r="A523" s="201"/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201"/>
      <c r="S523" s="201"/>
      <c r="T523" s="201"/>
      <c r="U523" s="201"/>
      <c r="V523" s="201"/>
      <c r="W523" s="201"/>
      <c r="X523" s="201"/>
      <c r="Y523" s="201"/>
      <c r="Z523" s="201"/>
    </row>
    <row r="524" spans="1:26" ht="12.75" customHeight="1" x14ac:dyDescent="0.2">
      <c r="A524" s="201"/>
      <c r="B524" s="201"/>
      <c r="C524" s="201"/>
      <c r="D524" s="201"/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1"/>
      <c r="V524" s="201"/>
      <c r="W524" s="201"/>
      <c r="X524" s="201"/>
      <c r="Y524" s="201"/>
      <c r="Z524" s="201"/>
    </row>
    <row r="525" spans="1:26" ht="12.75" customHeight="1" x14ac:dyDescent="0.2">
      <c r="A525" s="201"/>
      <c r="B525" s="201"/>
      <c r="C525" s="201"/>
      <c r="D525" s="201"/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201"/>
      <c r="S525" s="201"/>
      <c r="T525" s="201"/>
      <c r="U525" s="201"/>
      <c r="V525" s="201"/>
      <c r="W525" s="201"/>
      <c r="X525" s="201"/>
      <c r="Y525" s="201"/>
      <c r="Z525" s="201"/>
    </row>
    <row r="526" spans="1:26" ht="12.75" customHeight="1" x14ac:dyDescent="0.2">
      <c r="A526" s="201"/>
      <c r="B526" s="201"/>
      <c r="C526" s="201"/>
      <c r="D526" s="201"/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201"/>
      <c r="S526" s="201"/>
      <c r="T526" s="201"/>
      <c r="U526" s="201"/>
      <c r="V526" s="201"/>
      <c r="W526" s="201"/>
      <c r="X526" s="201"/>
      <c r="Y526" s="201"/>
      <c r="Z526" s="201"/>
    </row>
    <row r="527" spans="1:26" ht="12.75" customHeight="1" x14ac:dyDescent="0.2">
      <c r="A527" s="201"/>
      <c r="B527" s="201"/>
      <c r="C527" s="201"/>
      <c r="D527" s="201"/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201"/>
      <c r="S527" s="201"/>
      <c r="T527" s="201"/>
      <c r="U527" s="201"/>
      <c r="V527" s="201"/>
      <c r="W527" s="201"/>
      <c r="X527" s="201"/>
      <c r="Y527" s="201"/>
      <c r="Z527" s="201"/>
    </row>
    <row r="528" spans="1:26" ht="12.75" customHeight="1" x14ac:dyDescent="0.2">
      <c r="A528" s="201"/>
      <c r="B528" s="201"/>
      <c r="C528" s="201"/>
      <c r="D528" s="201"/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201"/>
      <c r="S528" s="201"/>
      <c r="T528" s="201"/>
      <c r="U528" s="201"/>
      <c r="V528" s="201"/>
      <c r="W528" s="201"/>
      <c r="X528" s="201"/>
      <c r="Y528" s="201"/>
      <c r="Z528" s="201"/>
    </row>
    <row r="529" spans="1:26" ht="12.75" customHeight="1" x14ac:dyDescent="0.2">
      <c r="A529" s="201"/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201"/>
      <c r="S529" s="201"/>
      <c r="T529" s="201"/>
      <c r="U529" s="201"/>
      <c r="V529" s="201"/>
      <c r="W529" s="201"/>
      <c r="X529" s="201"/>
      <c r="Y529" s="201"/>
      <c r="Z529" s="201"/>
    </row>
    <row r="530" spans="1:26" ht="12.75" customHeight="1" x14ac:dyDescent="0.2">
      <c r="A530" s="201"/>
      <c r="B530" s="201"/>
      <c r="C530" s="201"/>
      <c r="D530" s="201"/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1"/>
      <c r="V530" s="201"/>
      <c r="W530" s="201"/>
      <c r="X530" s="201"/>
      <c r="Y530" s="201"/>
      <c r="Z530" s="201"/>
    </row>
    <row r="531" spans="1:26" ht="12.75" customHeight="1" x14ac:dyDescent="0.2">
      <c r="A531" s="201"/>
      <c r="B531" s="201"/>
      <c r="C531" s="201"/>
      <c r="D531" s="201"/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201"/>
      <c r="S531" s="201"/>
      <c r="T531" s="201"/>
      <c r="U531" s="201"/>
      <c r="V531" s="201"/>
      <c r="W531" s="201"/>
      <c r="X531" s="201"/>
      <c r="Y531" s="201"/>
      <c r="Z531" s="201"/>
    </row>
    <row r="532" spans="1:26" ht="12.75" customHeight="1" x14ac:dyDescent="0.2">
      <c r="A532" s="201"/>
      <c r="B532" s="201"/>
      <c r="C532" s="201"/>
      <c r="D532" s="201"/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201"/>
      <c r="S532" s="201"/>
      <c r="T532" s="201"/>
      <c r="U532" s="201"/>
      <c r="V532" s="201"/>
      <c r="W532" s="201"/>
      <c r="X532" s="201"/>
      <c r="Y532" s="201"/>
      <c r="Z532" s="201"/>
    </row>
    <row r="533" spans="1:26" ht="12.75" customHeight="1" x14ac:dyDescent="0.2">
      <c r="A533" s="201"/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201"/>
      <c r="S533" s="201"/>
      <c r="T533" s="201"/>
      <c r="U533" s="201"/>
      <c r="V533" s="201"/>
      <c r="W533" s="201"/>
      <c r="X533" s="201"/>
      <c r="Y533" s="201"/>
      <c r="Z533" s="201"/>
    </row>
    <row r="534" spans="1:26" ht="12.75" customHeight="1" x14ac:dyDescent="0.2">
      <c r="A534" s="201"/>
      <c r="B534" s="201"/>
      <c r="C534" s="201"/>
      <c r="D534" s="201"/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1"/>
      <c r="V534" s="201"/>
      <c r="W534" s="201"/>
      <c r="X534" s="201"/>
      <c r="Y534" s="201"/>
      <c r="Z534" s="201"/>
    </row>
    <row r="535" spans="1:26" ht="12.75" customHeight="1" x14ac:dyDescent="0.2">
      <c r="A535" s="201"/>
      <c r="B535" s="201"/>
      <c r="C535" s="201"/>
      <c r="D535" s="201"/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201"/>
      <c r="S535" s="201"/>
      <c r="T535" s="201"/>
      <c r="U535" s="201"/>
      <c r="V535" s="201"/>
      <c r="W535" s="201"/>
      <c r="X535" s="201"/>
      <c r="Y535" s="201"/>
      <c r="Z535" s="201"/>
    </row>
    <row r="536" spans="1:26" ht="12.75" customHeight="1" x14ac:dyDescent="0.2">
      <c r="A536" s="201"/>
      <c r="B536" s="201"/>
      <c r="C536" s="201"/>
      <c r="D536" s="201"/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201"/>
      <c r="S536" s="201"/>
      <c r="T536" s="201"/>
      <c r="U536" s="201"/>
      <c r="V536" s="201"/>
      <c r="W536" s="201"/>
      <c r="X536" s="201"/>
      <c r="Y536" s="201"/>
      <c r="Z536" s="201"/>
    </row>
    <row r="537" spans="1:26" ht="12.75" customHeight="1" x14ac:dyDescent="0.2">
      <c r="A537" s="201"/>
      <c r="B537" s="201"/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201"/>
      <c r="S537" s="201"/>
      <c r="T537" s="201"/>
      <c r="U537" s="201"/>
      <c r="V537" s="201"/>
      <c r="W537" s="201"/>
      <c r="X537" s="201"/>
      <c r="Y537" s="201"/>
      <c r="Z537" s="201"/>
    </row>
    <row r="538" spans="1:26" ht="12.75" customHeight="1" x14ac:dyDescent="0.2">
      <c r="A538" s="201"/>
      <c r="B538" s="201"/>
      <c r="C538" s="201"/>
      <c r="D538" s="201"/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201"/>
      <c r="S538" s="201"/>
      <c r="T538" s="201"/>
      <c r="U538" s="201"/>
      <c r="V538" s="201"/>
      <c r="W538" s="201"/>
      <c r="X538" s="201"/>
      <c r="Y538" s="201"/>
      <c r="Z538" s="201"/>
    </row>
    <row r="539" spans="1:26" ht="12.75" customHeight="1" x14ac:dyDescent="0.2">
      <c r="A539" s="201"/>
      <c r="B539" s="201"/>
      <c r="C539" s="201"/>
      <c r="D539" s="201"/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201"/>
      <c r="S539" s="201"/>
      <c r="T539" s="201"/>
      <c r="U539" s="201"/>
      <c r="V539" s="201"/>
      <c r="W539" s="201"/>
      <c r="X539" s="201"/>
      <c r="Y539" s="201"/>
      <c r="Z539" s="201"/>
    </row>
    <row r="540" spans="1:26" ht="12.75" customHeight="1" x14ac:dyDescent="0.2">
      <c r="A540" s="201"/>
      <c r="B540" s="201"/>
      <c r="C540" s="201"/>
      <c r="D540" s="201"/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201"/>
      <c r="S540" s="201"/>
      <c r="T540" s="201"/>
      <c r="U540" s="201"/>
      <c r="V540" s="201"/>
      <c r="W540" s="201"/>
      <c r="X540" s="201"/>
      <c r="Y540" s="201"/>
      <c r="Z540" s="201"/>
    </row>
    <row r="541" spans="1:26" ht="12.75" customHeight="1" x14ac:dyDescent="0.2">
      <c r="A541" s="201"/>
      <c r="B541" s="201"/>
      <c r="C541" s="201"/>
      <c r="D541" s="201"/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201"/>
      <c r="S541" s="201"/>
      <c r="T541" s="201"/>
      <c r="U541" s="201"/>
      <c r="V541" s="201"/>
      <c r="W541" s="201"/>
      <c r="X541" s="201"/>
      <c r="Y541" s="201"/>
      <c r="Z541" s="201"/>
    </row>
    <row r="542" spans="1:26" ht="12.75" customHeight="1" x14ac:dyDescent="0.2">
      <c r="A542" s="201"/>
      <c r="B542" s="201"/>
      <c r="C542" s="201"/>
      <c r="D542" s="201"/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201"/>
      <c r="S542" s="201"/>
      <c r="T542" s="201"/>
      <c r="U542" s="201"/>
      <c r="V542" s="201"/>
      <c r="W542" s="201"/>
      <c r="X542" s="201"/>
      <c r="Y542" s="201"/>
      <c r="Z542" s="201"/>
    </row>
    <row r="543" spans="1:26" ht="12.75" customHeight="1" x14ac:dyDescent="0.2">
      <c r="A543" s="201"/>
      <c r="B543" s="201"/>
      <c r="C543" s="201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201"/>
      <c r="S543" s="201"/>
      <c r="T543" s="201"/>
      <c r="U543" s="201"/>
      <c r="V543" s="201"/>
      <c r="W543" s="201"/>
      <c r="X543" s="201"/>
      <c r="Y543" s="201"/>
      <c r="Z543" s="201"/>
    </row>
    <row r="544" spans="1:26" ht="12.75" customHeight="1" x14ac:dyDescent="0.2">
      <c r="A544" s="201"/>
      <c r="B544" s="201"/>
      <c r="C544" s="201"/>
      <c r="D544" s="201"/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201"/>
      <c r="S544" s="201"/>
      <c r="T544" s="201"/>
      <c r="U544" s="201"/>
      <c r="V544" s="201"/>
      <c r="W544" s="201"/>
      <c r="X544" s="201"/>
      <c r="Y544" s="201"/>
      <c r="Z544" s="201"/>
    </row>
    <row r="545" spans="1:26" ht="12.75" customHeight="1" x14ac:dyDescent="0.2">
      <c r="A545" s="201"/>
      <c r="B545" s="201"/>
      <c r="C545" s="201"/>
      <c r="D545" s="201"/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201"/>
      <c r="S545" s="201"/>
      <c r="T545" s="201"/>
      <c r="U545" s="201"/>
      <c r="V545" s="201"/>
      <c r="W545" s="201"/>
      <c r="X545" s="201"/>
      <c r="Y545" s="201"/>
      <c r="Z545" s="201"/>
    </row>
    <row r="546" spans="1:26" ht="12.75" customHeight="1" x14ac:dyDescent="0.2">
      <c r="A546" s="201"/>
      <c r="B546" s="201"/>
      <c r="C546" s="201"/>
      <c r="D546" s="201"/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201"/>
      <c r="S546" s="201"/>
      <c r="T546" s="201"/>
      <c r="U546" s="201"/>
      <c r="V546" s="201"/>
      <c r="W546" s="201"/>
      <c r="X546" s="201"/>
      <c r="Y546" s="201"/>
      <c r="Z546" s="201"/>
    </row>
    <row r="547" spans="1:26" ht="12.75" customHeight="1" x14ac:dyDescent="0.2">
      <c r="A547" s="201"/>
      <c r="B547" s="201"/>
      <c r="C547" s="201"/>
      <c r="D547" s="201"/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201"/>
      <c r="S547" s="201"/>
      <c r="T547" s="201"/>
      <c r="U547" s="201"/>
      <c r="V547" s="201"/>
      <c r="W547" s="201"/>
      <c r="X547" s="201"/>
      <c r="Y547" s="201"/>
      <c r="Z547" s="201"/>
    </row>
    <row r="548" spans="1:26" ht="12.75" customHeight="1" x14ac:dyDescent="0.2">
      <c r="A548" s="201"/>
      <c r="B548" s="201"/>
      <c r="C548" s="201"/>
      <c r="D548" s="201"/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201"/>
      <c r="S548" s="201"/>
      <c r="T548" s="201"/>
      <c r="U548" s="201"/>
      <c r="V548" s="201"/>
      <c r="W548" s="201"/>
      <c r="X548" s="201"/>
      <c r="Y548" s="201"/>
      <c r="Z548" s="201"/>
    </row>
    <row r="549" spans="1:26" ht="12.75" customHeight="1" x14ac:dyDescent="0.2">
      <c r="A549" s="201"/>
      <c r="B549" s="201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1"/>
      <c r="Z549" s="201"/>
    </row>
    <row r="550" spans="1:26" ht="12.75" customHeight="1" x14ac:dyDescent="0.2">
      <c r="A550" s="201"/>
      <c r="B550" s="201"/>
      <c r="C550" s="201"/>
      <c r="D550" s="201"/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201"/>
      <c r="S550" s="201"/>
      <c r="T550" s="201"/>
      <c r="U550" s="201"/>
      <c r="V550" s="201"/>
      <c r="W550" s="201"/>
      <c r="X550" s="201"/>
      <c r="Y550" s="201"/>
      <c r="Z550" s="201"/>
    </row>
    <row r="551" spans="1:26" ht="12.75" customHeight="1" x14ac:dyDescent="0.2">
      <c r="A551" s="201"/>
      <c r="B551" s="201"/>
      <c r="C551" s="201"/>
      <c r="D551" s="201"/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201"/>
      <c r="S551" s="201"/>
      <c r="T551" s="201"/>
      <c r="U551" s="201"/>
      <c r="V551" s="201"/>
      <c r="W551" s="201"/>
      <c r="X551" s="201"/>
      <c r="Y551" s="201"/>
      <c r="Z551" s="201"/>
    </row>
    <row r="552" spans="1:26" ht="12.75" customHeight="1" x14ac:dyDescent="0.2">
      <c r="A552" s="201"/>
      <c r="B552" s="201"/>
      <c r="C552" s="201"/>
      <c r="D552" s="201"/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201"/>
      <c r="S552" s="201"/>
      <c r="T552" s="201"/>
      <c r="U552" s="201"/>
      <c r="V552" s="201"/>
      <c r="W552" s="201"/>
      <c r="X552" s="201"/>
      <c r="Y552" s="201"/>
      <c r="Z552" s="201"/>
    </row>
    <row r="553" spans="1:26" ht="12.75" customHeight="1" x14ac:dyDescent="0.2">
      <c r="A553" s="201"/>
      <c r="B553" s="201"/>
      <c r="C553" s="201"/>
      <c r="D553" s="201"/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201"/>
      <c r="S553" s="201"/>
      <c r="T553" s="201"/>
      <c r="U553" s="201"/>
      <c r="V553" s="201"/>
      <c r="W553" s="201"/>
      <c r="X553" s="201"/>
      <c r="Y553" s="201"/>
      <c r="Z553" s="201"/>
    </row>
    <row r="554" spans="1:26" ht="12.75" customHeight="1" x14ac:dyDescent="0.2">
      <c r="A554" s="201"/>
      <c r="B554" s="201"/>
      <c r="C554" s="201"/>
      <c r="D554" s="201"/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201"/>
      <c r="S554" s="201"/>
      <c r="T554" s="201"/>
      <c r="U554" s="201"/>
      <c r="V554" s="201"/>
      <c r="W554" s="201"/>
      <c r="X554" s="201"/>
      <c r="Y554" s="201"/>
      <c r="Z554" s="201"/>
    </row>
    <row r="555" spans="1:26" ht="12.75" customHeight="1" x14ac:dyDescent="0.2">
      <c r="A555" s="201"/>
      <c r="B555" s="201"/>
      <c r="C555" s="201"/>
      <c r="D555" s="201"/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201"/>
      <c r="S555" s="201"/>
      <c r="T555" s="201"/>
      <c r="U555" s="201"/>
      <c r="V555" s="201"/>
      <c r="W555" s="201"/>
      <c r="X555" s="201"/>
      <c r="Y555" s="201"/>
      <c r="Z555" s="201"/>
    </row>
    <row r="556" spans="1:26" ht="12.75" customHeight="1" x14ac:dyDescent="0.2">
      <c r="A556" s="201"/>
      <c r="B556" s="201"/>
      <c r="C556" s="201"/>
      <c r="D556" s="201"/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201"/>
      <c r="S556" s="201"/>
      <c r="T556" s="201"/>
      <c r="U556" s="201"/>
      <c r="V556" s="201"/>
      <c r="W556" s="201"/>
      <c r="X556" s="201"/>
      <c r="Y556" s="201"/>
      <c r="Z556" s="201"/>
    </row>
    <row r="557" spans="1:26" ht="12.75" customHeight="1" x14ac:dyDescent="0.2">
      <c r="A557" s="201"/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201"/>
      <c r="S557" s="201"/>
      <c r="T557" s="201"/>
      <c r="U557" s="201"/>
      <c r="V557" s="201"/>
      <c r="W557" s="201"/>
      <c r="X557" s="201"/>
      <c r="Y557" s="201"/>
      <c r="Z557" s="201"/>
    </row>
    <row r="558" spans="1:26" ht="12.75" customHeight="1" x14ac:dyDescent="0.2">
      <c r="A558" s="201"/>
      <c r="B558" s="201"/>
      <c r="C558" s="201"/>
      <c r="D558" s="201"/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1"/>
      <c r="V558" s="201"/>
      <c r="W558" s="201"/>
      <c r="X558" s="201"/>
      <c r="Y558" s="201"/>
      <c r="Z558" s="201"/>
    </row>
    <row r="559" spans="1:26" ht="12.75" customHeight="1" x14ac:dyDescent="0.2">
      <c r="A559" s="201"/>
      <c r="B559" s="201"/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</row>
    <row r="560" spans="1:26" ht="12.75" customHeight="1" x14ac:dyDescent="0.2">
      <c r="A560" s="201"/>
      <c r="B560" s="201"/>
      <c r="C560" s="201"/>
      <c r="D560" s="201"/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201"/>
      <c r="S560" s="201"/>
      <c r="T560" s="201"/>
      <c r="U560" s="201"/>
      <c r="V560" s="201"/>
      <c r="W560" s="201"/>
      <c r="X560" s="201"/>
      <c r="Y560" s="201"/>
      <c r="Z560" s="201"/>
    </row>
    <row r="561" spans="1:26" ht="12.75" customHeight="1" x14ac:dyDescent="0.2">
      <c r="A561" s="201"/>
      <c r="B561" s="201"/>
      <c r="C561" s="201"/>
      <c r="D561" s="201"/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201"/>
      <c r="S561" s="201"/>
      <c r="T561" s="201"/>
      <c r="U561" s="201"/>
      <c r="V561" s="201"/>
      <c r="W561" s="201"/>
      <c r="X561" s="201"/>
      <c r="Y561" s="201"/>
      <c r="Z561" s="201"/>
    </row>
    <row r="562" spans="1:26" ht="12.75" customHeight="1" x14ac:dyDescent="0.2">
      <c r="A562" s="201"/>
      <c r="B562" s="201"/>
      <c r="C562" s="201"/>
      <c r="D562" s="201"/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201"/>
      <c r="S562" s="201"/>
      <c r="T562" s="201"/>
      <c r="U562" s="201"/>
      <c r="V562" s="201"/>
      <c r="W562" s="201"/>
      <c r="X562" s="201"/>
      <c r="Y562" s="201"/>
      <c r="Z562" s="201"/>
    </row>
    <row r="563" spans="1:26" ht="12.75" customHeight="1" x14ac:dyDescent="0.2">
      <c r="A563" s="201"/>
      <c r="B563" s="201"/>
      <c r="C563" s="201"/>
      <c r="D563" s="201"/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201"/>
      <c r="S563" s="201"/>
      <c r="T563" s="201"/>
      <c r="U563" s="201"/>
      <c r="V563" s="201"/>
      <c r="W563" s="201"/>
      <c r="X563" s="201"/>
      <c r="Y563" s="201"/>
      <c r="Z563" s="201"/>
    </row>
    <row r="564" spans="1:26" ht="12.75" customHeight="1" x14ac:dyDescent="0.2">
      <c r="A564" s="201"/>
      <c r="B564" s="201"/>
      <c r="C564" s="201"/>
      <c r="D564" s="201"/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201"/>
      <c r="S564" s="201"/>
      <c r="T564" s="201"/>
      <c r="U564" s="201"/>
      <c r="V564" s="201"/>
      <c r="W564" s="201"/>
      <c r="X564" s="201"/>
      <c r="Y564" s="201"/>
      <c r="Z564" s="201"/>
    </row>
    <row r="565" spans="1:26" ht="12.75" customHeight="1" x14ac:dyDescent="0.2">
      <c r="A565" s="201"/>
      <c r="B565" s="201"/>
      <c r="C565" s="201"/>
      <c r="D565" s="201"/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201"/>
      <c r="S565" s="201"/>
      <c r="T565" s="201"/>
      <c r="U565" s="201"/>
      <c r="V565" s="201"/>
      <c r="W565" s="201"/>
      <c r="X565" s="201"/>
      <c r="Y565" s="201"/>
      <c r="Z565" s="201"/>
    </row>
    <row r="566" spans="1:26" ht="12.75" customHeight="1" x14ac:dyDescent="0.2">
      <c r="A566" s="201"/>
      <c r="B566" s="201"/>
      <c r="C566" s="201"/>
      <c r="D566" s="201"/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201"/>
      <c r="S566" s="201"/>
      <c r="T566" s="201"/>
      <c r="U566" s="201"/>
      <c r="V566" s="201"/>
      <c r="W566" s="201"/>
      <c r="X566" s="201"/>
      <c r="Y566" s="201"/>
      <c r="Z566" s="201"/>
    </row>
    <row r="567" spans="1:26" ht="12.75" customHeight="1" x14ac:dyDescent="0.2">
      <c r="A567" s="201"/>
      <c r="B567" s="201"/>
      <c r="C567" s="201"/>
      <c r="D567" s="201"/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201"/>
      <c r="S567" s="201"/>
      <c r="T567" s="201"/>
      <c r="U567" s="201"/>
      <c r="V567" s="201"/>
      <c r="W567" s="201"/>
      <c r="X567" s="201"/>
      <c r="Y567" s="201"/>
      <c r="Z567" s="201"/>
    </row>
    <row r="568" spans="1:26" ht="12.75" customHeight="1" x14ac:dyDescent="0.2">
      <c r="A568" s="201"/>
      <c r="B568" s="201"/>
      <c r="C568" s="201"/>
      <c r="D568" s="201"/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201"/>
      <c r="S568" s="201"/>
      <c r="T568" s="201"/>
      <c r="U568" s="201"/>
      <c r="V568" s="201"/>
      <c r="W568" s="201"/>
      <c r="X568" s="201"/>
      <c r="Y568" s="201"/>
      <c r="Z568" s="201"/>
    </row>
    <row r="569" spans="1:26" ht="12.75" customHeight="1" x14ac:dyDescent="0.2">
      <c r="A569" s="201"/>
      <c r="B569" s="201"/>
      <c r="C569" s="201"/>
      <c r="D569" s="201"/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201"/>
      <c r="S569" s="201"/>
      <c r="T569" s="201"/>
      <c r="U569" s="201"/>
      <c r="V569" s="201"/>
      <c r="W569" s="201"/>
      <c r="X569" s="201"/>
      <c r="Y569" s="201"/>
      <c r="Z569" s="201"/>
    </row>
    <row r="570" spans="1:26" ht="12.75" customHeight="1" x14ac:dyDescent="0.2">
      <c r="A570" s="201"/>
      <c r="B570" s="201"/>
      <c r="C570" s="201"/>
      <c r="D570" s="201"/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201"/>
      <c r="S570" s="201"/>
      <c r="T570" s="201"/>
      <c r="U570" s="201"/>
      <c r="V570" s="201"/>
      <c r="W570" s="201"/>
      <c r="X570" s="201"/>
      <c r="Y570" s="201"/>
      <c r="Z570" s="201"/>
    </row>
    <row r="571" spans="1:26" ht="12.75" customHeight="1" x14ac:dyDescent="0.2">
      <c r="A571" s="201"/>
      <c r="B571" s="201"/>
      <c r="C571" s="201"/>
      <c r="D571" s="201"/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201"/>
      <c r="S571" s="201"/>
      <c r="T571" s="201"/>
      <c r="U571" s="201"/>
      <c r="V571" s="201"/>
      <c r="W571" s="201"/>
      <c r="X571" s="201"/>
      <c r="Y571" s="201"/>
      <c r="Z571" s="201"/>
    </row>
    <row r="572" spans="1:26" ht="12.75" customHeight="1" x14ac:dyDescent="0.2">
      <c r="A572" s="201"/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201"/>
      <c r="S572" s="201"/>
      <c r="T572" s="201"/>
      <c r="U572" s="201"/>
      <c r="V572" s="201"/>
      <c r="W572" s="201"/>
      <c r="X572" s="201"/>
      <c r="Y572" s="201"/>
      <c r="Z572" s="201"/>
    </row>
    <row r="573" spans="1:26" ht="12.75" customHeight="1" x14ac:dyDescent="0.2">
      <c r="A573" s="201"/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1"/>
      <c r="V573" s="201"/>
      <c r="W573" s="201"/>
      <c r="X573" s="201"/>
      <c r="Y573" s="201"/>
      <c r="Z573" s="201"/>
    </row>
    <row r="574" spans="1:26" ht="12.75" customHeight="1" x14ac:dyDescent="0.2">
      <c r="A574" s="201"/>
      <c r="B574" s="201"/>
      <c r="C574" s="201"/>
      <c r="D574" s="201"/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1"/>
      <c r="V574" s="201"/>
      <c r="W574" s="201"/>
      <c r="X574" s="201"/>
      <c r="Y574" s="201"/>
      <c r="Z574" s="201"/>
    </row>
    <row r="575" spans="1:26" ht="12.75" customHeight="1" x14ac:dyDescent="0.2">
      <c r="A575" s="201"/>
      <c r="B575" s="201"/>
      <c r="C575" s="201"/>
      <c r="D575" s="201"/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201"/>
      <c r="S575" s="201"/>
      <c r="T575" s="201"/>
      <c r="U575" s="201"/>
      <c r="V575" s="201"/>
      <c r="W575" s="201"/>
      <c r="X575" s="201"/>
      <c r="Y575" s="201"/>
      <c r="Z575" s="201"/>
    </row>
    <row r="576" spans="1:26" ht="12.75" customHeight="1" x14ac:dyDescent="0.2">
      <c r="A576" s="201"/>
      <c r="B576" s="201"/>
      <c r="C576" s="201"/>
      <c r="D576" s="201"/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201"/>
      <c r="S576" s="201"/>
      <c r="T576" s="201"/>
      <c r="U576" s="201"/>
      <c r="V576" s="201"/>
      <c r="W576" s="201"/>
      <c r="X576" s="201"/>
      <c r="Y576" s="201"/>
      <c r="Z576" s="201"/>
    </row>
    <row r="577" spans="1:26" ht="12.75" customHeight="1" x14ac:dyDescent="0.2">
      <c r="A577" s="201"/>
      <c r="B577" s="201"/>
      <c r="C577" s="201"/>
      <c r="D577" s="201"/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201"/>
      <c r="S577" s="201"/>
      <c r="T577" s="201"/>
      <c r="U577" s="201"/>
      <c r="V577" s="201"/>
      <c r="W577" s="201"/>
      <c r="X577" s="201"/>
      <c r="Y577" s="201"/>
      <c r="Z577" s="201"/>
    </row>
    <row r="578" spans="1:26" ht="12.75" customHeight="1" x14ac:dyDescent="0.2">
      <c r="A578" s="201"/>
      <c r="B578" s="201"/>
      <c r="C578" s="201"/>
      <c r="D578" s="201"/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201"/>
      <c r="S578" s="201"/>
      <c r="T578" s="201"/>
      <c r="U578" s="201"/>
      <c r="V578" s="201"/>
      <c r="W578" s="201"/>
      <c r="X578" s="201"/>
      <c r="Y578" s="201"/>
      <c r="Z578" s="201"/>
    </row>
    <row r="579" spans="1:26" ht="12.75" customHeight="1" x14ac:dyDescent="0.2">
      <c r="A579" s="201"/>
      <c r="B579" s="201"/>
      <c r="C579" s="201"/>
      <c r="D579" s="201"/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201"/>
      <c r="S579" s="201"/>
      <c r="T579" s="201"/>
      <c r="U579" s="201"/>
      <c r="V579" s="201"/>
      <c r="W579" s="201"/>
      <c r="X579" s="201"/>
      <c r="Y579" s="201"/>
      <c r="Z579" s="201"/>
    </row>
    <row r="580" spans="1:26" ht="12.75" customHeight="1" x14ac:dyDescent="0.2">
      <c r="A580" s="201"/>
      <c r="B580" s="201"/>
      <c r="C580" s="201"/>
      <c r="D580" s="201"/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201"/>
      <c r="S580" s="201"/>
      <c r="T580" s="201"/>
      <c r="U580" s="201"/>
      <c r="V580" s="201"/>
      <c r="W580" s="201"/>
      <c r="X580" s="201"/>
      <c r="Y580" s="201"/>
      <c r="Z580" s="201"/>
    </row>
    <row r="581" spans="1:26" ht="12.75" customHeight="1" x14ac:dyDescent="0.2">
      <c r="A581" s="201"/>
      <c r="B581" s="201"/>
      <c r="C581" s="201"/>
      <c r="D581" s="201"/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201"/>
      <c r="S581" s="201"/>
      <c r="T581" s="201"/>
      <c r="U581" s="201"/>
      <c r="V581" s="201"/>
      <c r="W581" s="201"/>
      <c r="X581" s="201"/>
      <c r="Y581" s="201"/>
      <c r="Z581" s="201"/>
    </row>
    <row r="582" spans="1:26" ht="12.75" customHeight="1" x14ac:dyDescent="0.2">
      <c r="A582" s="201"/>
      <c r="B582" s="201"/>
      <c r="C582" s="201"/>
      <c r="D582" s="201"/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201"/>
      <c r="S582" s="201"/>
      <c r="T582" s="201"/>
      <c r="U582" s="201"/>
      <c r="V582" s="201"/>
      <c r="W582" s="201"/>
      <c r="X582" s="201"/>
      <c r="Y582" s="201"/>
      <c r="Z582" s="201"/>
    </row>
    <row r="583" spans="1:26" ht="12.75" customHeight="1" x14ac:dyDescent="0.2">
      <c r="A583" s="201"/>
      <c r="B583" s="201"/>
      <c r="C583" s="201"/>
      <c r="D583" s="201"/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201"/>
      <c r="S583" s="201"/>
      <c r="T583" s="201"/>
      <c r="U583" s="201"/>
      <c r="V583" s="201"/>
      <c r="W583" s="201"/>
      <c r="X583" s="201"/>
      <c r="Y583" s="201"/>
      <c r="Z583" s="201"/>
    </row>
    <row r="584" spans="1:26" ht="12.75" customHeight="1" x14ac:dyDescent="0.2">
      <c r="A584" s="201"/>
      <c r="B584" s="201"/>
      <c r="C584" s="201"/>
      <c r="D584" s="201"/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201"/>
      <c r="S584" s="201"/>
      <c r="T584" s="201"/>
      <c r="U584" s="201"/>
      <c r="V584" s="201"/>
      <c r="W584" s="201"/>
      <c r="X584" s="201"/>
      <c r="Y584" s="201"/>
      <c r="Z584" s="201"/>
    </row>
    <row r="585" spans="1:26" ht="12.75" customHeight="1" x14ac:dyDescent="0.2">
      <c r="A585" s="201"/>
      <c r="B585" s="201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1"/>
      <c r="Z585" s="201"/>
    </row>
    <row r="586" spans="1:26" ht="12.75" customHeight="1" x14ac:dyDescent="0.2">
      <c r="A586" s="201"/>
      <c r="B586" s="201"/>
      <c r="C586" s="201"/>
      <c r="D586" s="201"/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201"/>
      <c r="S586" s="201"/>
      <c r="T586" s="201"/>
      <c r="U586" s="201"/>
      <c r="V586" s="201"/>
      <c r="W586" s="201"/>
      <c r="X586" s="201"/>
      <c r="Y586" s="201"/>
      <c r="Z586" s="201"/>
    </row>
    <row r="587" spans="1:26" ht="12.75" customHeight="1" x14ac:dyDescent="0.2">
      <c r="A587" s="201"/>
      <c r="B587" s="201"/>
      <c r="C587" s="201"/>
      <c r="D587" s="201"/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201"/>
      <c r="S587" s="201"/>
      <c r="T587" s="201"/>
      <c r="U587" s="201"/>
      <c r="V587" s="201"/>
      <c r="W587" s="201"/>
      <c r="X587" s="201"/>
      <c r="Y587" s="201"/>
      <c r="Z587" s="201"/>
    </row>
    <row r="588" spans="1:26" ht="12.75" customHeight="1" x14ac:dyDescent="0.2">
      <c r="A588" s="201"/>
      <c r="B588" s="201"/>
      <c r="C588" s="201"/>
      <c r="D588" s="201"/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201"/>
      <c r="S588" s="201"/>
      <c r="T588" s="201"/>
      <c r="U588" s="201"/>
      <c r="V588" s="201"/>
      <c r="W588" s="201"/>
      <c r="X588" s="201"/>
      <c r="Y588" s="201"/>
      <c r="Z588" s="201"/>
    </row>
    <row r="589" spans="1:26" ht="12.75" customHeight="1" x14ac:dyDescent="0.2">
      <c r="A589" s="201"/>
      <c r="B589" s="201"/>
      <c r="C589" s="201"/>
      <c r="D589" s="201"/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201"/>
      <c r="S589" s="201"/>
      <c r="T589" s="201"/>
      <c r="U589" s="201"/>
      <c r="V589" s="201"/>
      <c r="W589" s="201"/>
      <c r="X589" s="201"/>
      <c r="Y589" s="201"/>
      <c r="Z589" s="201"/>
    </row>
    <row r="590" spans="1:26" ht="12.75" customHeight="1" x14ac:dyDescent="0.2">
      <c r="A590" s="201"/>
      <c r="B590" s="201"/>
      <c r="C590" s="201"/>
      <c r="D590" s="201"/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201"/>
      <c r="S590" s="201"/>
      <c r="T590" s="201"/>
      <c r="U590" s="201"/>
      <c r="V590" s="201"/>
      <c r="W590" s="201"/>
      <c r="X590" s="201"/>
      <c r="Y590" s="201"/>
      <c r="Z590" s="201"/>
    </row>
    <row r="591" spans="1:26" ht="12.75" customHeight="1" x14ac:dyDescent="0.2">
      <c r="A591" s="201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1"/>
      <c r="V591" s="201"/>
      <c r="W591" s="201"/>
      <c r="X591" s="201"/>
      <c r="Y591" s="201"/>
      <c r="Z591" s="201"/>
    </row>
    <row r="592" spans="1:26" ht="12.75" customHeight="1" x14ac:dyDescent="0.2">
      <c r="A592" s="201"/>
      <c r="B592" s="201"/>
      <c r="C592" s="201"/>
      <c r="D592" s="201"/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1"/>
      <c r="V592" s="201"/>
      <c r="W592" s="201"/>
      <c r="X592" s="201"/>
      <c r="Y592" s="201"/>
      <c r="Z592" s="201"/>
    </row>
    <row r="593" spans="1:26" ht="12.75" customHeight="1" x14ac:dyDescent="0.2">
      <c r="A593" s="201"/>
      <c r="B593" s="201"/>
      <c r="C593" s="201"/>
      <c r="D593" s="201"/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201"/>
      <c r="S593" s="201"/>
      <c r="T593" s="201"/>
      <c r="U593" s="201"/>
      <c r="V593" s="201"/>
      <c r="W593" s="201"/>
      <c r="X593" s="201"/>
      <c r="Y593" s="201"/>
      <c r="Z593" s="201"/>
    </row>
    <row r="594" spans="1:26" ht="12.75" customHeight="1" x14ac:dyDescent="0.2">
      <c r="A594" s="201"/>
      <c r="B594" s="201"/>
      <c r="C594" s="201"/>
      <c r="D594" s="201"/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201"/>
      <c r="S594" s="201"/>
      <c r="T594" s="201"/>
      <c r="U594" s="201"/>
      <c r="V594" s="201"/>
      <c r="W594" s="201"/>
      <c r="X594" s="201"/>
      <c r="Y594" s="201"/>
      <c r="Z594" s="201"/>
    </row>
    <row r="595" spans="1:26" ht="12.75" customHeight="1" x14ac:dyDescent="0.2">
      <c r="A595" s="201"/>
      <c r="B595" s="201"/>
      <c r="C595" s="201"/>
      <c r="D595" s="201"/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201"/>
      <c r="S595" s="201"/>
      <c r="T595" s="201"/>
      <c r="U595" s="201"/>
      <c r="V595" s="201"/>
      <c r="W595" s="201"/>
      <c r="X595" s="201"/>
      <c r="Y595" s="201"/>
      <c r="Z595" s="201"/>
    </row>
    <row r="596" spans="1:26" ht="12.75" customHeight="1" x14ac:dyDescent="0.2">
      <c r="A596" s="201"/>
      <c r="B596" s="201"/>
      <c r="C596" s="201"/>
      <c r="D596" s="201"/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201"/>
      <c r="S596" s="201"/>
      <c r="T596" s="201"/>
      <c r="U596" s="201"/>
      <c r="V596" s="201"/>
      <c r="W596" s="201"/>
      <c r="X596" s="201"/>
      <c r="Y596" s="201"/>
      <c r="Z596" s="201"/>
    </row>
    <row r="597" spans="1:26" ht="12.75" customHeight="1" x14ac:dyDescent="0.2">
      <c r="A597" s="201"/>
      <c r="B597" s="201"/>
      <c r="C597" s="201"/>
      <c r="D597" s="201"/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201"/>
      <c r="S597" s="201"/>
      <c r="T597" s="201"/>
      <c r="U597" s="201"/>
      <c r="V597" s="201"/>
      <c r="W597" s="201"/>
      <c r="X597" s="201"/>
      <c r="Y597" s="201"/>
      <c r="Z597" s="201"/>
    </row>
    <row r="598" spans="1:26" ht="12.75" customHeight="1" x14ac:dyDescent="0.2">
      <c r="A598" s="201"/>
      <c r="B598" s="201"/>
      <c r="C598" s="201"/>
      <c r="D598" s="201"/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201"/>
      <c r="S598" s="201"/>
      <c r="T598" s="201"/>
      <c r="U598" s="201"/>
      <c r="V598" s="201"/>
      <c r="W598" s="201"/>
      <c r="X598" s="201"/>
      <c r="Y598" s="201"/>
      <c r="Z598" s="201"/>
    </row>
    <row r="599" spans="1:26" ht="12.75" customHeight="1" x14ac:dyDescent="0.2">
      <c r="A599" s="201"/>
      <c r="B599" s="201"/>
      <c r="C599" s="201"/>
      <c r="D599" s="201"/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201"/>
      <c r="S599" s="201"/>
      <c r="T599" s="201"/>
      <c r="U599" s="201"/>
      <c r="V599" s="201"/>
      <c r="W599" s="201"/>
      <c r="X599" s="201"/>
      <c r="Y599" s="201"/>
      <c r="Z599" s="201"/>
    </row>
    <row r="600" spans="1:26" ht="12.75" customHeight="1" x14ac:dyDescent="0.2">
      <c r="A600" s="201"/>
      <c r="B600" s="201"/>
      <c r="C600" s="201"/>
      <c r="D600" s="201"/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201"/>
      <c r="S600" s="201"/>
      <c r="T600" s="201"/>
      <c r="U600" s="201"/>
      <c r="V600" s="201"/>
      <c r="W600" s="201"/>
      <c r="X600" s="201"/>
      <c r="Y600" s="201"/>
      <c r="Z600" s="201"/>
    </row>
    <row r="601" spans="1:26" ht="12.75" customHeight="1" x14ac:dyDescent="0.2">
      <c r="A601" s="201"/>
      <c r="B601" s="201"/>
      <c r="C601" s="201"/>
      <c r="D601" s="201"/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201"/>
      <c r="S601" s="201"/>
      <c r="T601" s="201"/>
      <c r="U601" s="201"/>
      <c r="V601" s="201"/>
      <c r="W601" s="201"/>
      <c r="X601" s="201"/>
      <c r="Y601" s="201"/>
      <c r="Z601" s="201"/>
    </row>
    <row r="602" spans="1:26" ht="12.75" customHeight="1" x14ac:dyDescent="0.2">
      <c r="A602" s="201"/>
      <c r="B602" s="201"/>
      <c r="C602" s="201"/>
      <c r="D602" s="201"/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201"/>
      <c r="S602" s="201"/>
      <c r="T602" s="201"/>
      <c r="U602" s="201"/>
      <c r="V602" s="201"/>
      <c r="W602" s="201"/>
      <c r="X602" s="201"/>
      <c r="Y602" s="201"/>
      <c r="Z602" s="201"/>
    </row>
    <row r="603" spans="1:26" ht="12.75" customHeight="1" x14ac:dyDescent="0.2">
      <c r="A603" s="201"/>
      <c r="B603" s="201"/>
      <c r="C603" s="201"/>
      <c r="D603" s="201"/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201"/>
      <c r="S603" s="201"/>
      <c r="T603" s="201"/>
      <c r="U603" s="201"/>
      <c r="V603" s="201"/>
      <c r="W603" s="201"/>
      <c r="X603" s="201"/>
      <c r="Y603" s="201"/>
      <c r="Z603" s="201"/>
    </row>
    <row r="604" spans="1:26" ht="12.75" customHeight="1" x14ac:dyDescent="0.2">
      <c r="A604" s="201"/>
      <c r="B604" s="201"/>
      <c r="C604" s="201"/>
      <c r="D604" s="201"/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201"/>
      <c r="S604" s="201"/>
      <c r="T604" s="201"/>
      <c r="U604" s="201"/>
      <c r="V604" s="201"/>
      <c r="W604" s="201"/>
      <c r="X604" s="201"/>
      <c r="Y604" s="201"/>
      <c r="Z604" s="201"/>
    </row>
    <row r="605" spans="1:26" ht="12.75" customHeight="1" x14ac:dyDescent="0.2">
      <c r="A605" s="201"/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201"/>
      <c r="S605" s="201"/>
      <c r="T605" s="201"/>
      <c r="U605" s="201"/>
      <c r="V605" s="201"/>
      <c r="W605" s="201"/>
      <c r="X605" s="201"/>
      <c r="Y605" s="201"/>
      <c r="Z605" s="201"/>
    </row>
    <row r="606" spans="1:26" ht="12.75" customHeight="1" x14ac:dyDescent="0.2">
      <c r="A606" s="201"/>
      <c r="B606" s="201"/>
      <c r="C606" s="201"/>
      <c r="D606" s="201"/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201"/>
      <c r="S606" s="201"/>
      <c r="T606" s="201"/>
      <c r="U606" s="201"/>
      <c r="V606" s="201"/>
      <c r="W606" s="201"/>
      <c r="X606" s="201"/>
      <c r="Y606" s="201"/>
      <c r="Z606" s="201"/>
    </row>
    <row r="607" spans="1:26" ht="12.75" customHeight="1" x14ac:dyDescent="0.2">
      <c r="A607" s="201"/>
      <c r="B607" s="201"/>
      <c r="C607" s="201"/>
      <c r="D607" s="201"/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201"/>
      <c r="S607" s="201"/>
      <c r="T607" s="201"/>
      <c r="U607" s="201"/>
      <c r="V607" s="201"/>
      <c r="W607" s="201"/>
      <c r="X607" s="201"/>
      <c r="Y607" s="201"/>
      <c r="Z607" s="201"/>
    </row>
    <row r="608" spans="1:26" ht="12.75" customHeight="1" x14ac:dyDescent="0.2">
      <c r="A608" s="201"/>
      <c r="B608" s="201"/>
      <c r="C608" s="201"/>
      <c r="D608" s="201"/>
      <c r="E608" s="201"/>
      <c r="F608" s="201"/>
      <c r="G608" s="201"/>
      <c r="H608" s="201"/>
      <c r="I608" s="201"/>
      <c r="J608" s="201"/>
      <c r="K608" s="201"/>
      <c r="L608" s="201"/>
      <c r="M608" s="201"/>
      <c r="N608" s="201"/>
      <c r="O608" s="201"/>
      <c r="P608" s="201"/>
      <c r="Q608" s="201"/>
      <c r="R608" s="201"/>
      <c r="S608" s="201"/>
      <c r="T608" s="201"/>
      <c r="U608" s="201"/>
      <c r="V608" s="201"/>
      <c r="W608" s="201"/>
      <c r="X608" s="201"/>
      <c r="Y608" s="201"/>
      <c r="Z608" s="201"/>
    </row>
    <row r="609" spans="1:26" ht="12.75" customHeight="1" x14ac:dyDescent="0.2">
      <c r="A609" s="201"/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1"/>
      <c r="Z609" s="201"/>
    </row>
    <row r="610" spans="1:26" ht="12.75" customHeight="1" x14ac:dyDescent="0.2">
      <c r="A610" s="201"/>
      <c r="B610" s="201"/>
      <c r="C610" s="201"/>
      <c r="D610" s="201"/>
      <c r="E610" s="201"/>
      <c r="F610" s="201"/>
      <c r="G610" s="201"/>
      <c r="H610" s="201"/>
      <c r="I610" s="201"/>
      <c r="J610" s="201"/>
      <c r="K610" s="201"/>
      <c r="L610" s="201"/>
      <c r="M610" s="201"/>
      <c r="N610" s="201"/>
      <c r="O610" s="201"/>
      <c r="P610" s="201"/>
      <c r="Q610" s="201"/>
      <c r="R610" s="201"/>
      <c r="S610" s="201"/>
      <c r="T610" s="201"/>
      <c r="U610" s="201"/>
      <c r="V610" s="201"/>
      <c r="W610" s="201"/>
      <c r="X610" s="201"/>
      <c r="Y610" s="201"/>
      <c r="Z610" s="201"/>
    </row>
    <row r="611" spans="1:26" ht="12.75" customHeight="1" x14ac:dyDescent="0.2">
      <c r="A611" s="201"/>
      <c r="B611" s="201"/>
      <c r="C611" s="201"/>
      <c r="D611" s="201"/>
      <c r="E611" s="201"/>
      <c r="F611" s="201"/>
      <c r="G611" s="201"/>
      <c r="H611" s="201"/>
      <c r="I611" s="201"/>
      <c r="J611" s="201"/>
      <c r="K611" s="201"/>
      <c r="L611" s="201"/>
      <c r="M611" s="201"/>
      <c r="N611" s="201"/>
      <c r="O611" s="201"/>
      <c r="P611" s="201"/>
      <c r="Q611" s="201"/>
      <c r="R611" s="201"/>
      <c r="S611" s="201"/>
      <c r="T611" s="201"/>
      <c r="U611" s="201"/>
      <c r="V611" s="201"/>
      <c r="W611" s="201"/>
      <c r="X611" s="201"/>
      <c r="Y611" s="201"/>
      <c r="Z611" s="201"/>
    </row>
    <row r="612" spans="1:26" ht="12.75" customHeight="1" x14ac:dyDescent="0.2">
      <c r="A612" s="201"/>
      <c r="B612" s="201"/>
      <c r="C612" s="201"/>
      <c r="D612" s="201"/>
      <c r="E612" s="201"/>
      <c r="F612" s="201"/>
      <c r="G612" s="201"/>
      <c r="H612" s="201"/>
      <c r="I612" s="201"/>
      <c r="J612" s="201"/>
      <c r="K612" s="201"/>
      <c r="L612" s="201"/>
      <c r="M612" s="201"/>
      <c r="N612" s="201"/>
      <c r="O612" s="201"/>
      <c r="P612" s="201"/>
      <c r="Q612" s="201"/>
      <c r="R612" s="201"/>
      <c r="S612" s="201"/>
      <c r="T612" s="201"/>
      <c r="U612" s="201"/>
      <c r="V612" s="201"/>
      <c r="W612" s="201"/>
      <c r="X612" s="201"/>
      <c r="Y612" s="201"/>
      <c r="Z612" s="201"/>
    </row>
    <row r="613" spans="1:26" ht="12.75" customHeight="1" x14ac:dyDescent="0.2">
      <c r="A613" s="201"/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/>
      <c r="M613" s="201"/>
      <c r="N613" s="201"/>
      <c r="O613" s="201"/>
      <c r="P613" s="201"/>
      <c r="Q613" s="201"/>
      <c r="R613" s="201"/>
      <c r="S613" s="201"/>
      <c r="T613" s="201"/>
      <c r="U613" s="201"/>
      <c r="V613" s="201"/>
      <c r="W613" s="201"/>
      <c r="X613" s="201"/>
      <c r="Y613" s="201"/>
      <c r="Z613" s="201"/>
    </row>
    <row r="614" spans="1:26" ht="12.75" customHeight="1" x14ac:dyDescent="0.2">
      <c r="A614" s="201"/>
      <c r="B614" s="201"/>
      <c r="C614" s="201"/>
      <c r="D614" s="201"/>
      <c r="E614" s="201"/>
      <c r="F614" s="201"/>
      <c r="G614" s="201"/>
      <c r="H614" s="201"/>
      <c r="I614" s="201"/>
      <c r="J614" s="201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1"/>
      <c r="V614" s="201"/>
      <c r="W614" s="201"/>
      <c r="X614" s="201"/>
      <c r="Y614" s="201"/>
      <c r="Z614" s="201"/>
    </row>
    <row r="615" spans="1:26" ht="12.75" customHeight="1" x14ac:dyDescent="0.2">
      <c r="A615" s="201"/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/>
      <c r="M615" s="201"/>
      <c r="N615" s="201"/>
      <c r="O615" s="201"/>
      <c r="P615" s="201"/>
      <c r="Q615" s="201"/>
      <c r="R615" s="201"/>
      <c r="S615" s="201"/>
      <c r="T615" s="201"/>
      <c r="U615" s="201"/>
      <c r="V615" s="201"/>
      <c r="W615" s="201"/>
      <c r="X615" s="201"/>
      <c r="Y615" s="201"/>
      <c r="Z615" s="201"/>
    </row>
    <row r="616" spans="1:26" ht="12.75" customHeight="1" x14ac:dyDescent="0.2">
      <c r="A616" s="201"/>
      <c r="B616" s="201"/>
      <c r="C616" s="201"/>
      <c r="D616" s="201"/>
      <c r="E616" s="201"/>
      <c r="F616" s="201"/>
      <c r="G616" s="201"/>
      <c r="H616" s="201"/>
      <c r="I616" s="201"/>
      <c r="J616" s="201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1"/>
      <c r="V616" s="201"/>
      <c r="W616" s="201"/>
      <c r="X616" s="201"/>
      <c r="Y616" s="201"/>
      <c r="Z616" s="201"/>
    </row>
    <row r="617" spans="1:26" ht="12.75" customHeight="1" x14ac:dyDescent="0.2">
      <c r="A617" s="201"/>
      <c r="B617" s="201"/>
      <c r="C617" s="201"/>
      <c r="D617" s="201"/>
      <c r="E617" s="201"/>
      <c r="F617" s="201"/>
      <c r="G617" s="201"/>
      <c r="H617" s="201"/>
      <c r="I617" s="201"/>
      <c r="J617" s="201"/>
      <c r="K617" s="201"/>
      <c r="L617" s="201"/>
      <c r="M617" s="201"/>
      <c r="N617" s="201"/>
      <c r="O617" s="201"/>
      <c r="P617" s="201"/>
      <c r="Q617" s="201"/>
      <c r="R617" s="201"/>
      <c r="S617" s="201"/>
      <c r="T617" s="201"/>
      <c r="U617" s="201"/>
      <c r="V617" s="201"/>
      <c r="W617" s="201"/>
      <c r="X617" s="201"/>
      <c r="Y617" s="201"/>
      <c r="Z617" s="201"/>
    </row>
    <row r="618" spans="1:26" ht="12.75" customHeight="1" x14ac:dyDescent="0.2">
      <c r="A618" s="201"/>
      <c r="B618" s="201"/>
      <c r="C618" s="201"/>
      <c r="D618" s="201"/>
      <c r="E618" s="201"/>
      <c r="F618" s="201"/>
      <c r="G618" s="201"/>
      <c r="H618" s="201"/>
      <c r="I618" s="201"/>
      <c r="J618" s="201"/>
      <c r="K618" s="201"/>
      <c r="L618" s="201"/>
      <c r="M618" s="201"/>
      <c r="N618" s="201"/>
      <c r="O618" s="201"/>
      <c r="P618" s="201"/>
      <c r="Q618" s="201"/>
      <c r="R618" s="201"/>
      <c r="S618" s="201"/>
      <c r="T618" s="201"/>
      <c r="U618" s="201"/>
      <c r="V618" s="201"/>
      <c r="W618" s="201"/>
      <c r="X618" s="201"/>
      <c r="Y618" s="201"/>
      <c r="Z618" s="201"/>
    </row>
    <row r="619" spans="1:26" ht="12.75" customHeight="1" x14ac:dyDescent="0.2">
      <c r="A619" s="201"/>
      <c r="B619" s="201"/>
      <c r="C619" s="201"/>
      <c r="D619" s="201"/>
      <c r="E619" s="201"/>
      <c r="F619" s="201"/>
      <c r="G619" s="201"/>
      <c r="H619" s="201"/>
      <c r="I619" s="201"/>
      <c r="J619" s="201"/>
      <c r="K619" s="201"/>
      <c r="L619" s="201"/>
      <c r="M619" s="201"/>
      <c r="N619" s="201"/>
      <c r="O619" s="201"/>
      <c r="P619" s="201"/>
      <c r="Q619" s="201"/>
      <c r="R619" s="201"/>
      <c r="S619" s="201"/>
      <c r="T619" s="201"/>
      <c r="U619" s="201"/>
      <c r="V619" s="201"/>
      <c r="W619" s="201"/>
      <c r="X619" s="201"/>
      <c r="Y619" s="201"/>
      <c r="Z619" s="201"/>
    </row>
    <row r="620" spans="1:26" ht="12.75" customHeight="1" x14ac:dyDescent="0.2">
      <c r="A620" s="201"/>
      <c r="B620" s="201"/>
      <c r="C620" s="201"/>
      <c r="D620" s="201"/>
      <c r="E620" s="201"/>
      <c r="F620" s="201"/>
      <c r="G620" s="201"/>
      <c r="H620" s="201"/>
      <c r="I620" s="201"/>
      <c r="J620" s="201"/>
      <c r="K620" s="201"/>
      <c r="L620" s="201"/>
      <c r="M620" s="201"/>
      <c r="N620" s="201"/>
      <c r="O620" s="201"/>
      <c r="P620" s="201"/>
      <c r="Q620" s="201"/>
      <c r="R620" s="201"/>
      <c r="S620" s="201"/>
      <c r="T620" s="201"/>
      <c r="U620" s="201"/>
      <c r="V620" s="201"/>
      <c r="W620" s="201"/>
      <c r="X620" s="201"/>
      <c r="Y620" s="201"/>
      <c r="Z620" s="201"/>
    </row>
    <row r="621" spans="1:26" ht="12.75" customHeight="1" x14ac:dyDescent="0.2">
      <c r="A621" s="201"/>
      <c r="B621" s="201"/>
      <c r="C621" s="201"/>
      <c r="D621" s="201"/>
      <c r="E621" s="201"/>
      <c r="F621" s="201"/>
      <c r="G621" s="201"/>
      <c r="H621" s="201"/>
      <c r="I621" s="201"/>
      <c r="J621" s="201"/>
      <c r="K621" s="201"/>
      <c r="L621" s="201"/>
      <c r="M621" s="201"/>
      <c r="N621" s="201"/>
      <c r="O621" s="201"/>
      <c r="P621" s="201"/>
      <c r="Q621" s="201"/>
      <c r="R621" s="201"/>
      <c r="S621" s="201"/>
      <c r="T621" s="201"/>
      <c r="U621" s="201"/>
      <c r="V621" s="201"/>
      <c r="W621" s="201"/>
      <c r="X621" s="201"/>
      <c r="Y621" s="201"/>
      <c r="Z621" s="201"/>
    </row>
    <row r="622" spans="1:26" ht="12.75" customHeight="1" x14ac:dyDescent="0.2">
      <c r="A622" s="201"/>
      <c r="B622" s="201"/>
      <c r="C622" s="201"/>
      <c r="D622" s="201"/>
      <c r="E622" s="201"/>
      <c r="F622" s="201"/>
      <c r="G622" s="201"/>
      <c r="H622" s="201"/>
      <c r="I622" s="201"/>
      <c r="J622" s="201"/>
      <c r="K622" s="201"/>
      <c r="L622" s="201"/>
      <c r="M622" s="201"/>
      <c r="N622" s="201"/>
      <c r="O622" s="201"/>
      <c r="P622" s="201"/>
      <c r="Q622" s="201"/>
      <c r="R622" s="201"/>
      <c r="S622" s="201"/>
      <c r="T622" s="201"/>
      <c r="U622" s="201"/>
      <c r="V622" s="201"/>
      <c r="W622" s="201"/>
      <c r="X622" s="201"/>
      <c r="Y622" s="201"/>
      <c r="Z622" s="201"/>
    </row>
    <row r="623" spans="1:26" ht="12.75" customHeight="1" x14ac:dyDescent="0.2">
      <c r="A623" s="201"/>
      <c r="B623" s="201"/>
      <c r="C623" s="201"/>
      <c r="D623" s="201"/>
      <c r="E623" s="201"/>
      <c r="F623" s="201"/>
      <c r="G623" s="201"/>
      <c r="H623" s="201"/>
      <c r="I623" s="201"/>
      <c r="J623" s="201"/>
      <c r="K623" s="201"/>
      <c r="L623" s="201"/>
      <c r="M623" s="201"/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</row>
    <row r="624" spans="1:26" ht="12.75" customHeight="1" x14ac:dyDescent="0.2">
      <c r="A624" s="201"/>
      <c r="B624" s="201"/>
      <c r="C624" s="201"/>
      <c r="D624" s="201"/>
      <c r="E624" s="201"/>
      <c r="F624" s="201"/>
      <c r="G624" s="201"/>
      <c r="H624" s="201"/>
      <c r="I624" s="201"/>
      <c r="J624" s="201"/>
      <c r="K624" s="201"/>
      <c r="L624" s="201"/>
      <c r="M624" s="201"/>
      <c r="N624" s="201"/>
      <c r="O624" s="201"/>
      <c r="P624" s="201"/>
      <c r="Q624" s="201"/>
      <c r="R624" s="201"/>
      <c r="S624" s="201"/>
      <c r="T624" s="201"/>
      <c r="U624" s="201"/>
      <c r="V624" s="201"/>
      <c r="W624" s="201"/>
      <c r="X624" s="201"/>
      <c r="Y624" s="201"/>
      <c r="Z624" s="201"/>
    </row>
    <row r="625" spans="1:26" ht="12.75" customHeight="1" x14ac:dyDescent="0.2">
      <c r="A625" s="201"/>
      <c r="B625" s="201"/>
      <c r="C625" s="201"/>
      <c r="D625" s="201"/>
      <c r="E625" s="201"/>
      <c r="F625" s="201"/>
      <c r="G625" s="201"/>
      <c r="H625" s="201"/>
      <c r="I625" s="201"/>
      <c r="J625" s="201"/>
      <c r="K625" s="201"/>
      <c r="L625" s="201"/>
      <c r="M625" s="201"/>
      <c r="N625" s="201"/>
      <c r="O625" s="201"/>
      <c r="P625" s="201"/>
      <c r="Q625" s="201"/>
      <c r="R625" s="201"/>
      <c r="S625" s="201"/>
      <c r="T625" s="201"/>
      <c r="U625" s="201"/>
      <c r="V625" s="201"/>
      <c r="W625" s="201"/>
      <c r="X625" s="201"/>
      <c r="Y625" s="201"/>
      <c r="Z625" s="201"/>
    </row>
    <row r="626" spans="1:26" ht="12.75" customHeight="1" x14ac:dyDescent="0.2">
      <c r="A626" s="201"/>
      <c r="B626" s="201"/>
      <c r="C626" s="201"/>
      <c r="D626" s="201"/>
      <c r="E626" s="201"/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</row>
    <row r="627" spans="1:26" ht="12.75" customHeight="1" x14ac:dyDescent="0.2">
      <c r="A627" s="201"/>
      <c r="B627" s="201"/>
      <c r="C627" s="201"/>
      <c r="D627" s="201"/>
      <c r="E627" s="201"/>
      <c r="F627" s="201"/>
      <c r="G627" s="201"/>
      <c r="H627" s="201"/>
      <c r="I627" s="201"/>
      <c r="J627" s="201"/>
      <c r="K627" s="201"/>
      <c r="L627" s="201"/>
      <c r="M627" s="201"/>
      <c r="N627" s="201"/>
      <c r="O627" s="201"/>
      <c r="P627" s="201"/>
      <c r="Q627" s="201"/>
      <c r="R627" s="201"/>
      <c r="S627" s="201"/>
      <c r="T627" s="201"/>
      <c r="U627" s="201"/>
      <c r="V627" s="201"/>
      <c r="W627" s="201"/>
      <c r="X627" s="201"/>
      <c r="Y627" s="201"/>
      <c r="Z627" s="201"/>
    </row>
    <row r="628" spans="1:26" ht="12.75" customHeight="1" x14ac:dyDescent="0.2">
      <c r="A628" s="201"/>
      <c r="B628" s="201"/>
      <c r="C628" s="201"/>
      <c r="D628" s="201"/>
      <c r="E628" s="201"/>
      <c r="F628" s="201"/>
      <c r="G628" s="201"/>
      <c r="H628" s="201"/>
      <c r="I628" s="201"/>
      <c r="J628" s="201"/>
      <c r="K628" s="201"/>
      <c r="L628" s="201"/>
      <c r="M628" s="201"/>
      <c r="N628" s="201"/>
      <c r="O628" s="201"/>
      <c r="P628" s="201"/>
      <c r="Q628" s="201"/>
      <c r="R628" s="201"/>
      <c r="S628" s="201"/>
      <c r="T628" s="201"/>
      <c r="U628" s="201"/>
      <c r="V628" s="201"/>
      <c r="W628" s="201"/>
      <c r="X628" s="201"/>
      <c r="Y628" s="201"/>
      <c r="Z628" s="201"/>
    </row>
    <row r="629" spans="1:26" ht="12.75" customHeight="1" x14ac:dyDescent="0.2">
      <c r="A629" s="201"/>
      <c r="B629" s="201"/>
      <c r="C629" s="201"/>
      <c r="D629" s="201"/>
      <c r="E629" s="201"/>
      <c r="F629" s="201"/>
      <c r="G629" s="201"/>
      <c r="H629" s="201"/>
      <c r="I629" s="201"/>
      <c r="J629" s="201"/>
      <c r="K629" s="201"/>
      <c r="L629" s="201"/>
      <c r="M629" s="201"/>
      <c r="N629" s="201"/>
      <c r="O629" s="201"/>
      <c r="P629" s="201"/>
      <c r="Q629" s="201"/>
      <c r="R629" s="201"/>
      <c r="S629" s="201"/>
      <c r="T629" s="201"/>
      <c r="U629" s="201"/>
      <c r="V629" s="201"/>
      <c r="W629" s="201"/>
      <c r="X629" s="201"/>
      <c r="Y629" s="201"/>
      <c r="Z629" s="201"/>
    </row>
    <row r="630" spans="1:26" ht="12.75" customHeight="1" x14ac:dyDescent="0.2">
      <c r="A630" s="201"/>
      <c r="B630" s="201"/>
      <c r="C630" s="201"/>
      <c r="D630" s="201"/>
      <c r="E630" s="201"/>
      <c r="F630" s="201"/>
      <c r="G630" s="201"/>
      <c r="H630" s="201"/>
      <c r="I630" s="201"/>
      <c r="J630" s="201"/>
      <c r="K630" s="201"/>
      <c r="L630" s="201"/>
      <c r="M630" s="201"/>
      <c r="N630" s="201"/>
      <c r="O630" s="201"/>
      <c r="P630" s="201"/>
      <c r="Q630" s="201"/>
      <c r="R630" s="201"/>
      <c r="S630" s="201"/>
      <c r="T630" s="201"/>
      <c r="U630" s="201"/>
      <c r="V630" s="201"/>
      <c r="W630" s="201"/>
      <c r="X630" s="201"/>
      <c r="Y630" s="201"/>
      <c r="Z630" s="201"/>
    </row>
    <row r="631" spans="1:26" ht="12.75" customHeight="1" x14ac:dyDescent="0.2">
      <c r="A631" s="201"/>
      <c r="B631" s="201"/>
      <c r="C631" s="201"/>
      <c r="D631" s="201"/>
      <c r="E631" s="201"/>
      <c r="F631" s="201"/>
      <c r="G631" s="201"/>
      <c r="H631" s="201"/>
      <c r="I631" s="201"/>
      <c r="J631" s="201"/>
      <c r="K631" s="201"/>
      <c r="L631" s="201"/>
      <c r="M631" s="201"/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</row>
    <row r="632" spans="1:26" ht="12.75" customHeight="1" x14ac:dyDescent="0.2">
      <c r="A632" s="201"/>
      <c r="B632" s="201"/>
      <c r="C632" s="201"/>
      <c r="D632" s="201"/>
      <c r="E632" s="201"/>
      <c r="F632" s="201"/>
      <c r="G632" s="201"/>
      <c r="H632" s="201"/>
      <c r="I632" s="201"/>
      <c r="J632" s="201"/>
      <c r="K632" s="201"/>
      <c r="L632" s="201"/>
      <c r="M632" s="201"/>
      <c r="N632" s="201"/>
      <c r="O632" s="201"/>
      <c r="P632" s="201"/>
      <c r="Q632" s="201"/>
      <c r="R632" s="201"/>
      <c r="S632" s="201"/>
      <c r="T632" s="201"/>
      <c r="U632" s="201"/>
      <c r="V632" s="201"/>
      <c r="W632" s="201"/>
      <c r="X632" s="201"/>
      <c r="Y632" s="201"/>
      <c r="Z632" s="201"/>
    </row>
    <row r="633" spans="1:26" ht="12.75" customHeight="1" x14ac:dyDescent="0.2">
      <c r="A633" s="201"/>
      <c r="B633" s="201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1"/>
      <c r="Z633" s="201"/>
    </row>
    <row r="634" spans="1:26" ht="12.75" customHeight="1" x14ac:dyDescent="0.2">
      <c r="A634" s="201"/>
      <c r="B634" s="201"/>
      <c r="C634" s="201"/>
      <c r="D634" s="201"/>
      <c r="E634" s="201"/>
      <c r="F634" s="201"/>
      <c r="G634" s="201"/>
      <c r="H634" s="201"/>
      <c r="I634" s="201"/>
      <c r="J634" s="201"/>
      <c r="K634" s="201"/>
      <c r="L634" s="201"/>
      <c r="M634" s="201"/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</row>
    <row r="635" spans="1:26" ht="12.75" customHeight="1" x14ac:dyDescent="0.2">
      <c r="A635" s="201"/>
      <c r="B635" s="201"/>
      <c r="C635" s="201"/>
      <c r="D635" s="201"/>
      <c r="E635" s="201"/>
      <c r="F635" s="201"/>
      <c r="G635" s="201"/>
      <c r="H635" s="201"/>
      <c r="I635" s="201"/>
      <c r="J635" s="201"/>
      <c r="K635" s="201"/>
      <c r="L635" s="201"/>
      <c r="M635" s="201"/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</row>
    <row r="636" spans="1:26" ht="12.75" customHeight="1" x14ac:dyDescent="0.2">
      <c r="A636" s="201"/>
      <c r="B636" s="201"/>
      <c r="C636" s="201"/>
      <c r="D636" s="201"/>
      <c r="E636" s="201"/>
      <c r="F636" s="201"/>
      <c r="G636" s="201"/>
      <c r="H636" s="201"/>
      <c r="I636" s="201"/>
      <c r="J636" s="201"/>
      <c r="K636" s="201"/>
      <c r="L636" s="201"/>
      <c r="M636" s="201"/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</row>
    <row r="637" spans="1:26" ht="12.75" customHeight="1" x14ac:dyDescent="0.2">
      <c r="A637" s="201"/>
      <c r="B637" s="201"/>
      <c r="C637" s="201"/>
      <c r="D637" s="201"/>
      <c r="E637" s="201"/>
      <c r="F637" s="201"/>
      <c r="G637" s="201"/>
      <c r="H637" s="201"/>
      <c r="I637" s="201"/>
      <c r="J637" s="201"/>
      <c r="K637" s="201"/>
      <c r="L637" s="201"/>
      <c r="M637" s="201"/>
      <c r="N637" s="201"/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/>
    </row>
    <row r="638" spans="1:26" ht="12.75" customHeight="1" x14ac:dyDescent="0.2">
      <c r="A638" s="201"/>
      <c r="B638" s="201"/>
      <c r="C638" s="201"/>
      <c r="D638" s="201"/>
      <c r="E638" s="201"/>
      <c r="F638" s="201"/>
      <c r="G638" s="201"/>
      <c r="H638" s="201"/>
      <c r="I638" s="201"/>
      <c r="J638" s="201"/>
      <c r="K638" s="201"/>
      <c r="L638" s="201"/>
      <c r="M638" s="201"/>
      <c r="N638" s="201"/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/>
    </row>
    <row r="639" spans="1:26" ht="12.75" customHeight="1" x14ac:dyDescent="0.2">
      <c r="A639" s="201"/>
      <c r="B639" s="201"/>
      <c r="C639" s="201"/>
      <c r="D639" s="201"/>
      <c r="E639" s="201"/>
      <c r="F639" s="201"/>
      <c r="G639" s="201"/>
      <c r="H639" s="201"/>
      <c r="I639" s="201"/>
      <c r="J639" s="201"/>
      <c r="K639" s="201"/>
      <c r="L639" s="201"/>
      <c r="M639" s="201"/>
      <c r="N639" s="201"/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/>
    </row>
    <row r="640" spans="1:26" ht="12.75" customHeight="1" x14ac:dyDescent="0.2">
      <c r="A640" s="201"/>
      <c r="B640" s="201"/>
      <c r="C640" s="201"/>
      <c r="D640" s="201"/>
      <c r="E640" s="201"/>
      <c r="F640" s="201"/>
      <c r="G640" s="201"/>
      <c r="H640" s="201"/>
      <c r="I640" s="201"/>
      <c r="J640" s="201"/>
      <c r="K640" s="201"/>
      <c r="L640" s="201"/>
      <c r="M640" s="201"/>
      <c r="N640" s="201"/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/>
    </row>
    <row r="641" spans="1:26" ht="12.75" customHeight="1" x14ac:dyDescent="0.2">
      <c r="A641" s="201"/>
      <c r="B641" s="201"/>
      <c r="C641" s="201"/>
      <c r="D641" s="201"/>
      <c r="E641" s="201"/>
      <c r="F641" s="201"/>
      <c r="G641" s="201"/>
      <c r="H641" s="201"/>
      <c r="I641" s="201"/>
      <c r="J641" s="201"/>
      <c r="K641" s="201"/>
      <c r="L641" s="201"/>
      <c r="M641" s="201"/>
      <c r="N641" s="201"/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/>
    </row>
    <row r="642" spans="1:26" ht="12.75" customHeight="1" x14ac:dyDescent="0.2">
      <c r="A642" s="201"/>
      <c r="B642" s="201"/>
      <c r="C642" s="201"/>
      <c r="D642" s="201"/>
      <c r="E642" s="201"/>
      <c r="F642" s="201"/>
      <c r="G642" s="201"/>
      <c r="H642" s="201"/>
      <c r="I642" s="201"/>
      <c r="J642" s="201"/>
      <c r="K642" s="201"/>
      <c r="L642" s="201"/>
      <c r="M642" s="201"/>
      <c r="N642" s="201"/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/>
    </row>
    <row r="643" spans="1:26" ht="12.75" customHeight="1" x14ac:dyDescent="0.2">
      <c r="A643" s="201"/>
      <c r="B643" s="201"/>
      <c r="C643" s="201"/>
      <c r="D643" s="201"/>
      <c r="E643" s="201"/>
      <c r="F643" s="201"/>
      <c r="G643" s="201"/>
      <c r="H643" s="201"/>
      <c r="I643" s="201"/>
      <c r="J643" s="201"/>
      <c r="K643" s="201"/>
      <c r="L643" s="201"/>
      <c r="M643" s="201"/>
      <c r="N643" s="201"/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/>
    </row>
    <row r="644" spans="1:26" ht="12.75" customHeight="1" x14ac:dyDescent="0.2">
      <c r="A644" s="201"/>
      <c r="B644" s="201"/>
      <c r="C644" s="201"/>
      <c r="D644" s="201"/>
      <c r="E644" s="201"/>
      <c r="F644" s="201"/>
      <c r="G644" s="201"/>
      <c r="H644" s="201"/>
      <c r="I644" s="201"/>
      <c r="J644" s="201"/>
      <c r="K644" s="201"/>
      <c r="L644" s="201"/>
      <c r="M644" s="201"/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/>
    </row>
    <row r="645" spans="1:26" ht="12.75" customHeight="1" x14ac:dyDescent="0.2">
      <c r="A645" s="201"/>
      <c r="B645" s="201"/>
      <c r="C645" s="201"/>
      <c r="D645" s="201"/>
      <c r="E645" s="201"/>
      <c r="F645" s="201"/>
      <c r="G645" s="201"/>
      <c r="H645" s="201"/>
      <c r="I645" s="201"/>
      <c r="J645" s="201"/>
      <c r="K645" s="201"/>
      <c r="L645" s="201"/>
      <c r="M645" s="201"/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/>
    </row>
    <row r="646" spans="1:26" ht="12.75" customHeight="1" x14ac:dyDescent="0.2">
      <c r="A646" s="201"/>
      <c r="B646" s="201"/>
      <c r="C646" s="201"/>
      <c r="D646" s="201"/>
      <c r="E646" s="201"/>
      <c r="F646" s="201"/>
      <c r="G646" s="201"/>
      <c r="H646" s="201"/>
      <c r="I646" s="201"/>
      <c r="J646" s="201"/>
      <c r="K646" s="201"/>
      <c r="L646" s="201"/>
      <c r="M646" s="201"/>
      <c r="N646" s="201"/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/>
    </row>
    <row r="647" spans="1:26" ht="12.75" customHeight="1" x14ac:dyDescent="0.2">
      <c r="A647" s="201"/>
      <c r="B647" s="201"/>
      <c r="C647" s="201"/>
      <c r="D647" s="201"/>
      <c r="E647" s="201"/>
      <c r="F647" s="201"/>
      <c r="G647" s="201"/>
      <c r="H647" s="201"/>
      <c r="I647" s="201"/>
      <c r="J647" s="201"/>
      <c r="K647" s="201"/>
      <c r="L647" s="201"/>
      <c r="M647" s="201"/>
      <c r="N647" s="201"/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/>
    </row>
    <row r="648" spans="1:26" ht="12.75" customHeight="1" x14ac:dyDescent="0.2">
      <c r="A648" s="201"/>
      <c r="B648" s="201"/>
      <c r="C648" s="201"/>
      <c r="D648" s="201"/>
      <c r="E648" s="201"/>
      <c r="F648" s="201"/>
      <c r="G648" s="201"/>
      <c r="H648" s="201"/>
      <c r="I648" s="201"/>
      <c r="J648" s="201"/>
      <c r="K648" s="201"/>
      <c r="L648" s="201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/>
    </row>
    <row r="649" spans="1:26" ht="12.75" customHeight="1" x14ac:dyDescent="0.2">
      <c r="A649" s="201"/>
      <c r="B649" s="201"/>
      <c r="C649" s="201"/>
      <c r="D649" s="201"/>
      <c r="E649" s="201"/>
      <c r="F649" s="201"/>
      <c r="G649" s="201"/>
      <c r="H649" s="201"/>
      <c r="I649" s="201"/>
      <c r="J649" s="201"/>
      <c r="K649" s="201"/>
      <c r="L649" s="201"/>
      <c r="M649" s="201"/>
      <c r="N649" s="201"/>
      <c r="O649" s="201"/>
      <c r="P649" s="201"/>
      <c r="Q649" s="201"/>
      <c r="R649" s="201"/>
      <c r="S649" s="201"/>
      <c r="T649" s="201"/>
      <c r="U649" s="201"/>
      <c r="V649" s="201"/>
      <c r="W649" s="201"/>
      <c r="X649" s="201"/>
      <c r="Y649" s="201"/>
      <c r="Z649" s="201"/>
    </row>
    <row r="650" spans="1:26" ht="12.75" customHeight="1" x14ac:dyDescent="0.2">
      <c r="A650" s="201"/>
      <c r="B650" s="201"/>
      <c r="C650" s="201"/>
      <c r="D650" s="201"/>
      <c r="E650" s="201"/>
      <c r="F650" s="201"/>
      <c r="G650" s="201"/>
      <c r="H650" s="201"/>
      <c r="I650" s="201"/>
      <c r="J650" s="201"/>
      <c r="K650" s="201"/>
      <c r="L650" s="201"/>
      <c r="M650" s="201"/>
      <c r="N650" s="201"/>
      <c r="O650" s="201"/>
      <c r="P650" s="201"/>
      <c r="Q650" s="201"/>
      <c r="R650" s="201"/>
      <c r="S650" s="201"/>
      <c r="T650" s="201"/>
      <c r="U650" s="201"/>
      <c r="V650" s="201"/>
      <c r="W650" s="201"/>
      <c r="X650" s="201"/>
      <c r="Y650" s="201"/>
      <c r="Z650" s="201"/>
    </row>
    <row r="651" spans="1:26" ht="12.75" customHeight="1" x14ac:dyDescent="0.2">
      <c r="A651" s="201"/>
      <c r="B651" s="201"/>
      <c r="C651" s="201"/>
      <c r="D651" s="201"/>
      <c r="E651" s="201"/>
      <c r="F651" s="201"/>
      <c r="G651" s="201"/>
      <c r="H651" s="201"/>
      <c r="I651" s="201"/>
      <c r="J651" s="201"/>
      <c r="K651" s="201"/>
      <c r="L651" s="201"/>
      <c r="M651" s="201"/>
      <c r="N651" s="201"/>
      <c r="O651" s="201"/>
      <c r="P651" s="201"/>
      <c r="Q651" s="201"/>
      <c r="R651" s="201"/>
      <c r="S651" s="201"/>
      <c r="T651" s="201"/>
      <c r="U651" s="201"/>
      <c r="V651" s="201"/>
      <c r="W651" s="201"/>
      <c r="X651" s="201"/>
      <c r="Y651" s="201"/>
      <c r="Z651" s="201"/>
    </row>
    <row r="652" spans="1:26" ht="12.75" customHeight="1" x14ac:dyDescent="0.2">
      <c r="A652" s="201"/>
      <c r="B652" s="201"/>
      <c r="C652" s="201"/>
      <c r="D652" s="201"/>
      <c r="E652" s="201"/>
      <c r="F652" s="201"/>
      <c r="G652" s="201"/>
      <c r="H652" s="201"/>
      <c r="I652" s="201"/>
      <c r="J652" s="201"/>
      <c r="K652" s="201"/>
      <c r="L652" s="201"/>
      <c r="M652" s="201"/>
      <c r="N652" s="201"/>
      <c r="O652" s="201"/>
      <c r="P652" s="201"/>
      <c r="Q652" s="201"/>
      <c r="R652" s="201"/>
      <c r="S652" s="201"/>
      <c r="T652" s="201"/>
      <c r="U652" s="201"/>
      <c r="V652" s="201"/>
      <c r="W652" s="201"/>
      <c r="X652" s="201"/>
      <c r="Y652" s="201"/>
      <c r="Z652" s="201"/>
    </row>
    <row r="653" spans="1:26" ht="12.75" customHeight="1" x14ac:dyDescent="0.2">
      <c r="A653" s="201"/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/>
      <c r="M653" s="201"/>
      <c r="N653" s="201"/>
      <c r="O653" s="201"/>
      <c r="P653" s="201"/>
      <c r="Q653" s="201"/>
      <c r="R653" s="201"/>
      <c r="S653" s="201"/>
      <c r="T653" s="201"/>
      <c r="U653" s="201"/>
      <c r="V653" s="201"/>
      <c r="W653" s="201"/>
      <c r="X653" s="201"/>
      <c r="Y653" s="201"/>
      <c r="Z653" s="201"/>
    </row>
    <row r="654" spans="1:26" ht="12.75" customHeight="1" x14ac:dyDescent="0.2">
      <c r="A654" s="201"/>
      <c r="B654" s="201"/>
      <c r="C654" s="201"/>
      <c r="D654" s="201"/>
      <c r="E654" s="201"/>
      <c r="F654" s="201"/>
      <c r="G654" s="201"/>
      <c r="H654" s="201"/>
      <c r="I654" s="201"/>
      <c r="J654" s="201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1"/>
      <c r="V654" s="201"/>
      <c r="W654" s="201"/>
      <c r="X654" s="201"/>
      <c r="Y654" s="201"/>
      <c r="Z654" s="201"/>
    </row>
    <row r="655" spans="1:26" ht="12.75" customHeight="1" x14ac:dyDescent="0.2">
      <c r="A655" s="201"/>
      <c r="B655" s="201"/>
      <c r="C655" s="201"/>
      <c r="D655" s="201"/>
      <c r="E655" s="201"/>
      <c r="F655" s="201"/>
      <c r="G655" s="201"/>
      <c r="H655" s="201"/>
      <c r="I655" s="201"/>
      <c r="J655" s="201"/>
      <c r="K655" s="201"/>
      <c r="L655" s="201"/>
      <c r="M655" s="201"/>
      <c r="N655" s="201"/>
      <c r="O655" s="201"/>
      <c r="P655" s="201"/>
      <c r="Q655" s="201"/>
      <c r="R655" s="201"/>
      <c r="S655" s="201"/>
      <c r="T655" s="201"/>
      <c r="U655" s="201"/>
      <c r="V655" s="201"/>
      <c r="W655" s="201"/>
      <c r="X655" s="201"/>
      <c r="Y655" s="201"/>
      <c r="Z655" s="201"/>
    </row>
    <row r="656" spans="1:26" ht="12.75" customHeight="1" x14ac:dyDescent="0.2">
      <c r="A656" s="201"/>
      <c r="B656" s="201"/>
      <c r="C656" s="201"/>
      <c r="D656" s="201"/>
      <c r="E656" s="201"/>
      <c r="F656" s="201"/>
      <c r="G656" s="201"/>
      <c r="H656" s="201"/>
      <c r="I656" s="201"/>
      <c r="J656" s="201"/>
      <c r="K656" s="201"/>
      <c r="L656" s="201"/>
      <c r="M656" s="201"/>
      <c r="N656" s="201"/>
      <c r="O656" s="201"/>
      <c r="P656" s="201"/>
      <c r="Q656" s="201"/>
      <c r="R656" s="201"/>
      <c r="S656" s="201"/>
      <c r="T656" s="201"/>
      <c r="U656" s="201"/>
      <c r="V656" s="201"/>
      <c r="W656" s="201"/>
      <c r="X656" s="201"/>
      <c r="Y656" s="201"/>
      <c r="Z656" s="201"/>
    </row>
    <row r="657" spans="1:26" ht="12.75" customHeight="1" x14ac:dyDescent="0.2">
      <c r="A657" s="201"/>
      <c r="B657" s="201"/>
      <c r="C657" s="201"/>
      <c r="D657" s="201"/>
      <c r="E657" s="201"/>
      <c r="F657" s="201"/>
      <c r="G657" s="201"/>
      <c r="H657" s="201"/>
      <c r="I657" s="201"/>
      <c r="J657" s="201"/>
      <c r="K657" s="201"/>
      <c r="L657" s="201"/>
      <c r="M657" s="201"/>
      <c r="N657" s="201"/>
      <c r="O657" s="201"/>
      <c r="P657" s="201"/>
      <c r="Q657" s="201"/>
      <c r="R657" s="201"/>
      <c r="S657" s="201"/>
      <c r="T657" s="201"/>
      <c r="U657" s="201"/>
      <c r="V657" s="201"/>
      <c r="W657" s="201"/>
      <c r="X657" s="201"/>
      <c r="Y657" s="201"/>
      <c r="Z657" s="201"/>
    </row>
    <row r="658" spans="1:26" ht="12.75" customHeight="1" x14ac:dyDescent="0.2">
      <c r="A658" s="201"/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/>
      <c r="M658" s="201"/>
      <c r="N658" s="201"/>
      <c r="O658" s="201"/>
      <c r="P658" s="201"/>
      <c r="Q658" s="201"/>
      <c r="R658" s="201"/>
      <c r="S658" s="201"/>
      <c r="T658" s="201"/>
      <c r="U658" s="201"/>
      <c r="V658" s="201"/>
      <c r="W658" s="201"/>
      <c r="X658" s="201"/>
      <c r="Y658" s="201"/>
      <c r="Z658" s="201"/>
    </row>
    <row r="659" spans="1:26" ht="12.75" customHeight="1" x14ac:dyDescent="0.2">
      <c r="A659" s="201"/>
      <c r="B659" s="201"/>
      <c r="C659" s="201"/>
      <c r="D659" s="201"/>
      <c r="E659" s="201"/>
      <c r="F659" s="201"/>
      <c r="G659" s="201"/>
      <c r="H659" s="201"/>
      <c r="I659" s="201"/>
      <c r="J659" s="201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1"/>
      <c r="V659" s="201"/>
      <c r="W659" s="201"/>
      <c r="X659" s="201"/>
      <c r="Y659" s="201"/>
      <c r="Z659" s="201"/>
    </row>
    <row r="660" spans="1:26" ht="12.75" customHeight="1" x14ac:dyDescent="0.2">
      <c r="A660" s="201"/>
      <c r="B660" s="201"/>
      <c r="C660" s="201"/>
      <c r="D660" s="201"/>
      <c r="E660" s="201"/>
      <c r="F660" s="201"/>
      <c r="G660" s="201"/>
      <c r="H660" s="201"/>
      <c r="I660" s="201"/>
      <c r="J660" s="201"/>
      <c r="K660" s="201"/>
      <c r="L660" s="201"/>
      <c r="M660" s="201"/>
      <c r="N660" s="201"/>
      <c r="O660" s="201"/>
      <c r="P660" s="201"/>
      <c r="Q660" s="201"/>
      <c r="R660" s="201"/>
      <c r="S660" s="201"/>
      <c r="T660" s="201"/>
      <c r="U660" s="201"/>
      <c r="V660" s="201"/>
      <c r="W660" s="201"/>
      <c r="X660" s="201"/>
      <c r="Y660" s="201"/>
      <c r="Z660" s="201"/>
    </row>
    <row r="661" spans="1:26" ht="12.75" customHeight="1" x14ac:dyDescent="0.2">
      <c r="A661" s="201"/>
      <c r="B661" s="201"/>
      <c r="C661" s="201"/>
      <c r="D661" s="201"/>
      <c r="E661" s="201"/>
      <c r="F661" s="201"/>
      <c r="G661" s="201"/>
      <c r="H661" s="201"/>
      <c r="I661" s="201"/>
      <c r="J661" s="201"/>
      <c r="K661" s="201"/>
      <c r="L661" s="201"/>
      <c r="M661" s="201"/>
      <c r="N661" s="201"/>
      <c r="O661" s="201"/>
      <c r="P661" s="201"/>
      <c r="Q661" s="201"/>
      <c r="R661" s="201"/>
      <c r="S661" s="201"/>
      <c r="T661" s="201"/>
      <c r="U661" s="201"/>
      <c r="V661" s="201"/>
      <c r="W661" s="201"/>
      <c r="X661" s="201"/>
      <c r="Y661" s="201"/>
      <c r="Z661" s="201"/>
    </row>
    <row r="662" spans="1:26" ht="12.75" customHeight="1" x14ac:dyDescent="0.2">
      <c r="A662" s="201"/>
      <c r="B662" s="201"/>
      <c r="C662" s="201"/>
      <c r="D662" s="201"/>
      <c r="E662" s="201"/>
      <c r="F662" s="201"/>
      <c r="G662" s="201"/>
      <c r="H662" s="201"/>
      <c r="I662" s="201"/>
      <c r="J662" s="201"/>
      <c r="K662" s="201"/>
      <c r="L662" s="201"/>
      <c r="M662" s="201"/>
      <c r="N662" s="201"/>
      <c r="O662" s="201"/>
      <c r="P662" s="201"/>
      <c r="Q662" s="201"/>
      <c r="R662" s="201"/>
      <c r="S662" s="201"/>
      <c r="T662" s="201"/>
      <c r="U662" s="201"/>
      <c r="V662" s="201"/>
      <c r="W662" s="201"/>
      <c r="X662" s="201"/>
      <c r="Y662" s="201"/>
      <c r="Z662" s="201"/>
    </row>
    <row r="663" spans="1:26" ht="12.75" customHeight="1" x14ac:dyDescent="0.2">
      <c r="A663" s="201"/>
      <c r="B663" s="201"/>
      <c r="C663" s="201"/>
      <c r="D663" s="201"/>
      <c r="E663" s="201"/>
      <c r="F663" s="201"/>
      <c r="G663" s="201"/>
      <c r="H663" s="201"/>
      <c r="I663" s="201"/>
      <c r="J663" s="201"/>
      <c r="K663" s="201"/>
      <c r="L663" s="201"/>
      <c r="M663" s="201"/>
      <c r="N663" s="201"/>
      <c r="O663" s="201"/>
      <c r="P663" s="201"/>
      <c r="Q663" s="201"/>
      <c r="R663" s="201"/>
      <c r="S663" s="201"/>
      <c r="T663" s="201"/>
      <c r="U663" s="201"/>
      <c r="V663" s="201"/>
      <c r="W663" s="201"/>
      <c r="X663" s="201"/>
      <c r="Y663" s="201"/>
      <c r="Z663" s="201"/>
    </row>
    <row r="664" spans="1:26" ht="12.75" customHeight="1" x14ac:dyDescent="0.2">
      <c r="A664" s="201"/>
      <c r="B664" s="201"/>
      <c r="C664" s="201"/>
      <c r="D664" s="201"/>
      <c r="E664" s="201"/>
      <c r="F664" s="201"/>
      <c r="G664" s="201"/>
      <c r="H664" s="201"/>
      <c r="I664" s="201"/>
      <c r="J664" s="201"/>
      <c r="K664" s="201"/>
      <c r="L664" s="201"/>
      <c r="M664" s="201"/>
      <c r="N664" s="201"/>
      <c r="O664" s="201"/>
      <c r="P664" s="201"/>
      <c r="Q664" s="201"/>
      <c r="R664" s="201"/>
      <c r="S664" s="201"/>
      <c r="T664" s="201"/>
      <c r="U664" s="201"/>
      <c r="V664" s="201"/>
      <c r="W664" s="201"/>
      <c r="X664" s="201"/>
      <c r="Y664" s="201"/>
      <c r="Z664" s="201"/>
    </row>
    <row r="665" spans="1:26" ht="12.75" customHeight="1" x14ac:dyDescent="0.2">
      <c r="A665" s="201"/>
      <c r="B665" s="201"/>
      <c r="C665" s="201"/>
      <c r="D665" s="201"/>
      <c r="E665" s="201"/>
      <c r="F665" s="201"/>
      <c r="G665" s="201"/>
      <c r="H665" s="201"/>
      <c r="I665" s="201"/>
      <c r="J665" s="201"/>
      <c r="K665" s="201"/>
      <c r="L665" s="201"/>
      <c r="M665" s="201"/>
      <c r="N665" s="201"/>
      <c r="O665" s="201"/>
      <c r="P665" s="201"/>
      <c r="Q665" s="201"/>
      <c r="R665" s="201"/>
      <c r="S665" s="201"/>
      <c r="T665" s="201"/>
      <c r="U665" s="201"/>
      <c r="V665" s="201"/>
      <c r="W665" s="201"/>
      <c r="X665" s="201"/>
      <c r="Y665" s="201"/>
      <c r="Z665" s="201"/>
    </row>
    <row r="666" spans="1:26" ht="12.75" customHeight="1" x14ac:dyDescent="0.2">
      <c r="A666" s="201"/>
      <c r="B666" s="201"/>
      <c r="C666" s="201"/>
      <c r="D666" s="201"/>
      <c r="E666" s="201"/>
      <c r="F666" s="201"/>
      <c r="G666" s="201"/>
      <c r="H666" s="201"/>
      <c r="I666" s="201"/>
      <c r="J666" s="201"/>
      <c r="K666" s="201"/>
      <c r="L666" s="201"/>
      <c r="M666" s="201"/>
      <c r="N666" s="201"/>
      <c r="O666" s="201"/>
      <c r="P666" s="201"/>
      <c r="Q666" s="201"/>
      <c r="R666" s="201"/>
      <c r="S666" s="201"/>
      <c r="T666" s="201"/>
      <c r="U666" s="201"/>
      <c r="V666" s="201"/>
      <c r="W666" s="201"/>
      <c r="X666" s="201"/>
      <c r="Y666" s="201"/>
      <c r="Z666" s="201"/>
    </row>
    <row r="667" spans="1:26" ht="12.75" customHeight="1" x14ac:dyDescent="0.2">
      <c r="A667" s="201"/>
      <c r="B667" s="201"/>
      <c r="C667" s="201"/>
      <c r="D667" s="201"/>
      <c r="E667" s="201"/>
      <c r="F667" s="201"/>
      <c r="G667" s="201"/>
      <c r="H667" s="201"/>
      <c r="I667" s="201"/>
      <c r="J667" s="201"/>
      <c r="K667" s="201"/>
      <c r="L667" s="201"/>
      <c r="M667" s="201"/>
      <c r="N667" s="201"/>
      <c r="O667" s="201"/>
      <c r="P667" s="201"/>
      <c r="Q667" s="201"/>
      <c r="R667" s="201"/>
      <c r="S667" s="201"/>
      <c r="T667" s="201"/>
      <c r="U667" s="201"/>
      <c r="V667" s="201"/>
      <c r="W667" s="201"/>
      <c r="X667" s="201"/>
      <c r="Y667" s="201"/>
      <c r="Z667" s="201"/>
    </row>
    <row r="668" spans="1:26" ht="12.75" customHeight="1" x14ac:dyDescent="0.2">
      <c r="A668" s="201"/>
      <c r="B668" s="201"/>
      <c r="C668" s="201"/>
      <c r="D668" s="201"/>
      <c r="E668" s="201"/>
      <c r="F668" s="201"/>
      <c r="G668" s="201"/>
      <c r="H668" s="201"/>
      <c r="I668" s="201"/>
      <c r="J668" s="201"/>
      <c r="K668" s="201"/>
      <c r="L668" s="201"/>
      <c r="M668" s="201"/>
      <c r="N668" s="201"/>
      <c r="O668" s="201"/>
      <c r="P668" s="201"/>
      <c r="Q668" s="201"/>
      <c r="R668" s="201"/>
      <c r="S668" s="201"/>
      <c r="T668" s="201"/>
      <c r="U668" s="201"/>
      <c r="V668" s="201"/>
      <c r="W668" s="201"/>
      <c r="X668" s="201"/>
      <c r="Y668" s="201"/>
      <c r="Z668" s="201"/>
    </row>
    <row r="669" spans="1:26" ht="12.75" customHeight="1" x14ac:dyDescent="0.2">
      <c r="A669" s="201"/>
      <c r="B669" s="201"/>
      <c r="C669" s="201"/>
      <c r="D669" s="201"/>
      <c r="E669" s="201"/>
      <c r="F669" s="201"/>
      <c r="G669" s="201"/>
      <c r="H669" s="201"/>
      <c r="I669" s="201"/>
      <c r="J669" s="201"/>
      <c r="K669" s="201"/>
      <c r="L669" s="201"/>
      <c r="M669" s="201"/>
      <c r="N669" s="201"/>
      <c r="O669" s="201"/>
      <c r="P669" s="201"/>
      <c r="Q669" s="201"/>
      <c r="R669" s="201"/>
      <c r="S669" s="201"/>
      <c r="T669" s="201"/>
      <c r="U669" s="201"/>
      <c r="V669" s="201"/>
      <c r="W669" s="201"/>
      <c r="X669" s="201"/>
      <c r="Y669" s="201"/>
      <c r="Z669" s="201"/>
    </row>
    <row r="670" spans="1:26" ht="12.75" customHeight="1" x14ac:dyDescent="0.2">
      <c r="A670" s="201"/>
      <c r="B670" s="201"/>
      <c r="C670" s="201"/>
      <c r="D670" s="201"/>
      <c r="E670" s="201"/>
      <c r="F670" s="201"/>
      <c r="G670" s="201"/>
      <c r="H670" s="201"/>
      <c r="I670" s="201"/>
      <c r="J670" s="201"/>
      <c r="K670" s="201"/>
      <c r="L670" s="201"/>
      <c r="M670" s="201"/>
      <c r="N670" s="201"/>
      <c r="O670" s="201"/>
      <c r="P670" s="201"/>
      <c r="Q670" s="201"/>
      <c r="R670" s="201"/>
      <c r="S670" s="201"/>
      <c r="T670" s="201"/>
      <c r="U670" s="201"/>
      <c r="V670" s="201"/>
      <c r="W670" s="201"/>
      <c r="X670" s="201"/>
      <c r="Y670" s="201"/>
      <c r="Z670" s="201"/>
    </row>
    <row r="671" spans="1:26" ht="12.75" customHeight="1" x14ac:dyDescent="0.2">
      <c r="A671" s="201"/>
      <c r="B671" s="201"/>
      <c r="C671" s="201"/>
      <c r="D671" s="201"/>
      <c r="E671" s="201"/>
      <c r="F671" s="201"/>
      <c r="G671" s="201"/>
      <c r="H671" s="201"/>
      <c r="I671" s="201"/>
      <c r="J671" s="201"/>
      <c r="K671" s="201"/>
      <c r="L671" s="201"/>
      <c r="M671" s="201"/>
      <c r="N671" s="201"/>
      <c r="O671" s="201"/>
      <c r="P671" s="201"/>
      <c r="Q671" s="201"/>
      <c r="R671" s="201"/>
      <c r="S671" s="201"/>
      <c r="T671" s="201"/>
      <c r="U671" s="201"/>
      <c r="V671" s="201"/>
      <c r="W671" s="201"/>
      <c r="X671" s="201"/>
      <c r="Y671" s="201"/>
      <c r="Z671" s="201"/>
    </row>
    <row r="672" spans="1:26" ht="12.75" customHeight="1" x14ac:dyDescent="0.2">
      <c r="A672" s="201"/>
      <c r="B672" s="201"/>
      <c r="C672" s="201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01"/>
      <c r="R672" s="201"/>
      <c r="S672" s="201"/>
      <c r="T672" s="201"/>
      <c r="U672" s="201"/>
      <c r="V672" s="201"/>
      <c r="W672" s="201"/>
      <c r="X672" s="201"/>
      <c r="Y672" s="201"/>
      <c r="Z672" s="201"/>
    </row>
    <row r="673" spans="1:26" ht="12.75" customHeight="1" x14ac:dyDescent="0.2">
      <c r="A673" s="201"/>
      <c r="B673" s="201"/>
      <c r="C673" s="201"/>
      <c r="D673" s="201"/>
      <c r="E673" s="201"/>
      <c r="F673" s="201"/>
      <c r="G673" s="201"/>
      <c r="H673" s="201"/>
      <c r="I673" s="201"/>
      <c r="J673" s="201"/>
      <c r="K673" s="201"/>
      <c r="L673" s="201"/>
      <c r="M673" s="201"/>
      <c r="N673" s="201"/>
      <c r="O673" s="201"/>
      <c r="P673" s="201"/>
      <c r="Q673" s="201"/>
      <c r="R673" s="201"/>
      <c r="S673" s="201"/>
      <c r="T673" s="201"/>
      <c r="U673" s="201"/>
      <c r="V673" s="201"/>
      <c r="W673" s="201"/>
      <c r="X673" s="201"/>
      <c r="Y673" s="201"/>
      <c r="Z673" s="201"/>
    </row>
    <row r="674" spans="1:26" ht="12.75" customHeight="1" x14ac:dyDescent="0.2">
      <c r="A674" s="201"/>
      <c r="B674" s="201"/>
      <c r="C674" s="201"/>
      <c r="D674" s="201"/>
      <c r="E674" s="201"/>
      <c r="F674" s="201"/>
      <c r="G674" s="201"/>
      <c r="H674" s="201"/>
      <c r="I674" s="201"/>
      <c r="J674" s="201"/>
      <c r="K674" s="201"/>
      <c r="L674" s="201"/>
      <c r="M674" s="201"/>
      <c r="N674" s="201"/>
      <c r="O674" s="201"/>
      <c r="P674" s="201"/>
      <c r="Q674" s="201"/>
      <c r="R674" s="201"/>
      <c r="S674" s="201"/>
      <c r="T674" s="201"/>
      <c r="U674" s="201"/>
      <c r="V674" s="201"/>
      <c r="W674" s="201"/>
      <c r="X674" s="201"/>
      <c r="Y674" s="201"/>
      <c r="Z674" s="201"/>
    </row>
    <row r="675" spans="1:26" ht="12.75" customHeight="1" x14ac:dyDescent="0.2">
      <c r="A675" s="201"/>
      <c r="B675" s="201"/>
      <c r="C675" s="201"/>
      <c r="D675" s="201"/>
      <c r="E675" s="201"/>
      <c r="F675" s="201"/>
      <c r="G675" s="201"/>
      <c r="H675" s="201"/>
      <c r="I675" s="201"/>
      <c r="J675" s="201"/>
      <c r="K675" s="201"/>
      <c r="L675" s="201"/>
      <c r="M675" s="201"/>
      <c r="N675" s="201"/>
      <c r="O675" s="201"/>
      <c r="P675" s="201"/>
      <c r="Q675" s="201"/>
      <c r="R675" s="201"/>
      <c r="S675" s="201"/>
      <c r="T675" s="201"/>
      <c r="U675" s="201"/>
      <c r="V675" s="201"/>
      <c r="W675" s="201"/>
      <c r="X675" s="201"/>
      <c r="Y675" s="201"/>
      <c r="Z675" s="201"/>
    </row>
    <row r="676" spans="1:26" ht="12.75" customHeight="1" x14ac:dyDescent="0.2">
      <c r="A676" s="201"/>
      <c r="B676" s="201"/>
      <c r="C676" s="201"/>
      <c r="D676" s="201"/>
      <c r="E676" s="201"/>
      <c r="F676" s="201"/>
      <c r="G676" s="201"/>
      <c r="H676" s="201"/>
      <c r="I676" s="201"/>
      <c r="J676" s="201"/>
      <c r="K676" s="201"/>
      <c r="L676" s="201"/>
      <c r="M676" s="201"/>
      <c r="N676" s="201"/>
      <c r="O676" s="201"/>
      <c r="P676" s="201"/>
      <c r="Q676" s="201"/>
      <c r="R676" s="201"/>
      <c r="S676" s="201"/>
      <c r="T676" s="201"/>
      <c r="U676" s="201"/>
      <c r="V676" s="201"/>
      <c r="W676" s="201"/>
      <c r="X676" s="201"/>
      <c r="Y676" s="201"/>
      <c r="Z676" s="201"/>
    </row>
    <row r="677" spans="1:26" ht="12.75" customHeight="1" x14ac:dyDescent="0.2">
      <c r="A677" s="201"/>
      <c r="B677" s="201"/>
      <c r="C677" s="201"/>
      <c r="D677" s="201"/>
      <c r="E677" s="201"/>
      <c r="F677" s="201"/>
      <c r="G677" s="201"/>
      <c r="H677" s="201"/>
      <c r="I677" s="201"/>
      <c r="J677" s="201"/>
      <c r="K677" s="201"/>
      <c r="L677" s="201"/>
      <c r="M677" s="201"/>
      <c r="N677" s="201"/>
      <c r="O677" s="201"/>
      <c r="P677" s="201"/>
      <c r="Q677" s="201"/>
      <c r="R677" s="201"/>
      <c r="S677" s="201"/>
      <c r="T677" s="201"/>
      <c r="U677" s="201"/>
      <c r="V677" s="201"/>
      <c r="W677" s="201"/>
      <c r="X677" s="201"/>
      <c r="Y677" s="201"/>
      <c r="Z677" s="201"/>
    </row>
    <row r="678" spans="1:26" ht="12.75" customHeight="1" x14ac:dyDescent="0.2">
      <c r="A678" s="201"/>
      <c r="B678" s="201"/>
      <c r="C678" s="201"/>
      <c r="D678" s="201"/>
      <c r="E678" s="201"/>
      <c r="F678" s="201"/>
      <c r="G678" s="201"/>
      <c r="H678" s="201"/>
      <c r="I678" s="201"/>
      <c r="J678" s="201"/>
      <c r="K678" s="201"/>
      <c r="L678" s="201"/>
      <c r="M678" s="201"/>
      <c r="N678" s="201"/>
      <c r="O678" s="201"/>
      <c r="P678" s="201"/>
      <c r="Q678" s="201"/>
      <c r="R678" s="201"/>
      <c r="S678" s="201"/>
      <c r="T678" s="201"/>
      <c r="U678" s="201"/>
      <c r="V678" s="201"/>
      <c r="W678" s="201"/>
      <c r="X678" s="201"/>
      <c r="Y678" s="201"/>
      <c r="Z678" s="201"/>
    </row>
    <row r="679" spans="1:26" ht="12.75" customHeight="1" x14ac:dyDescent="0.2">
      <c r="A679" s="201"/>
      <c r="B679" s="201"/>
      <c r="C679" s="201"/>
      <c r="D679" s="201"/>
      <c r="E679" s="201"/>
      <c r="F679" s="201"/>
      <c r="G679" s="201"/>
      <c r="H679" s="201"/>
      <c r="I679" s="201"/>
      <c r="J679" s="201"/>
      <c r="K679" s="201"/>
      <c r="L679" s="201"/>
      <c r="M679" s="201"/>
      <c r="N679" s="201"/>
      <c r="O679" s="201"/>
      <c r="P679" s="201"/>
      <c r="Q679" s="201"/>
      <c r="R679" s="201"/>
      <c r="S679" s="201"/>
      <c r="T679" s="201"/>
      <c r="U679" s="201"/>
      <c r="V679" s="201"/>
      <c r="W679" s="201"/>
      <c r="X679" s="201"/>
      <c r="Y679" s="201"/>
      <c r="Z679" s="201"/>
    </row>
    <row r="680" spans="1:26" ht="12.75" customHeight="1" x14ac:dyDescent="0.2">
      <c r="A680" s="201"/>
      <c r="B680" s="201"/>
      <c r="C680" s="201"/>
      <c r="D680" s="201"/>
      <c r="E680" s="201"/>
      <c r="F680" s="201"/>
      <c r="G680" s="201"/>
      <c r="H680" s="201"/>
      <c r="I680" s="201"/>
      <c r="J680" s="201"/>
      <c r="K680" s="201"/>
      <c r="L680" s="201"/>
      <c r="M680" s="201"/>
      <c r="N680" s="201"/>
      <c r="O680" s="201"/>
      <c r="P680" s="201"/>
      <c r="Q680" s="201"/>
      <c r="R680" s="201"/>
      <c r="S680" s="201"/>
      <c r="T680" s="201"/>
      <c r="U680" s="201"/>
      <c r="V680" s="201"/>
      <c r="W680" s="201"/>
      <c r="X680" s="201"/>
      <c r="Y680" s="201"/>
      <c r="Z680" s="201"/>
    </row>
    <row r="681" spans="1:26" ht="12.75" customHeight="1" x14ac:dyDescent="0.2">
      <c r="A681" s="201"/>
      <c r="B681" s="201"/>
      <c r="C681" s="201"/>
      <c r="D681" s="201"/>
      <c r="E681" s="201"/>
      <c r="F681" s="201"/>
      <c r="G681" s="201"/>
      <c r="H681" s="201"/>
      <c r="I681" s="201"/>
      <c r="J681" s="201"/>
      <c r="K681" s="201"/>
      <c r="L681" s="201"/>
      <c r="M681" s="201"/>
      <c r="N681" s="201"/>
      <c r="O681" s="201"/>
      <c r="P681" s="201"/>
      <c r="Q681" s="201"/>
      <c r="R681" s="201"/>
      <c r="S681" s="201"/>
      <c r="T681" s="201"/>
      <c r="U681" s="201"/>
      <c r="V681" s="201"/>
      <c r="W681" s="201"/>
      <c r="X681" s="201"/>
      <c r="Y681" s="201"/>
      <c r="Z681" s="201"/>
    </row>
    <row r="682" spans="1:26" ht="12.75" customHeight="1" x14ac:dyDescent="0.2">
      <c r="A682" s="201"/>
      <c r="B682" s="201"/>
      <c r="C682" s="201"/>
      <c r="D682" s="201"/>
      <c r="E682" s="201"/>
      <c r="F682" s="201"/>
      <c r="G682" s="201"/>
      <c r="H682" s="201"/>
      <c r="I682" s="201"/>
      <c r="J682" s="201"/>
      <c r="K682" s="201"/>
      <c r="L682" s="201"/>
      <c r="M682" s="201"/>
      <c r="N682" s="201"/>
      <c r="O682" s="201"/>
      <c r="P682" s="201"/>
      <c r="Q682" s="201"/>
      <c r="R682" s="201"/>
      <c r="S682" s="201"/>
      <c r="T682" s="201"/>
      <c r="U682" s="201"/>
      <c r="V682" s="201"/>
      <c r="W682" s="201"/>
      <c r="X682" s="201"/>
      <c r="Y682" s="201"/>
      <c r="Z682" s="201"/>
    </row>
    <row r="683" spans="1:26" ht="12.75" customHeight="1" x14ac:dyDescent="0.2">
      <c r="A683" s="201"/>
      <c r="B683" s="201"/>
      <c r="C683" s="201"/>
      <c r="D683" s="201"/>
      <c r="E683" s="201"/>
      <c r="F683" s="201"/>
      <c r="G683" s="201"/>
      <c r="H683" s="201"/>
      <c r="I683" s="201"/>
      <c r="J683" s="201"/>
      <c r="K683" s="201"/>
      <c r="L683" s="201"/>
      <c r="M683" s="201"/>
      <c r="N683" s="201"/>
      <c r="O683" s="201"/>
      <c r="P683" s="201"/>
      <c r="Q683" s="201"/>
      <c r="R683" s="201"/>
      <c r="S683" s="201"/>
      <c r="T683" s="201"/>
      <c r="U683" s="201"/>
      <c r="V683" s="201"/>
      <c r="W683" s="201"/>
      <c r="X683" s="201"/>
      <c r="Y683" s="201"/>
      <c r="Z683" s="201"/>
    </row>
    <row r="684" spans="1:26" ht="12.75" customHeight="1" x14ac:dyDescent="0.2">
      <c r="A684" s="201"/>
      <c r="B684" s="201"/>
      <c r="C684" s="201"/>
      <c r="D684" s="201"/>
      <c r="E684" s="201"/>
      <c r="F684" s="201"/>
      <c r="G684" s="201"/>
      <c r="H684" s="201"/>
      <c r="I684" s="201"/>
      <c r="J684" s="201"/>
      <c r="K684" s="201"/>
      <c r="L684" s="201"/>
      <c r="M684" s="201"/>
      <c r="N684" s="201"/>
      <c r="O684" s="201"/>
      <c r="P684" s="201"/>
      <c r="Q684" s="201"/>
      <c r="R684" s="201"/>
      <c r="S684" s="201"/>
      <c r="T684" s="201"/>
      <c r="U684" s="201"/>
      <c r="V684" s="201"/>
      <c r="W684" s="201"/>
      <c r="X684" s="201"/>
      <c r="Y684" s="201"/>
      <c r="Z684" s="201"/>
    </row>
    <row r="685" spans="1:26" ht="12.75" customHeight="1" x14ac:dyDescent="0.2">
      <c r="A685" s="201"/>
      <c r="B685" s="201"/>
      <c r="C685" s="201"/>
      <c r="D685" s="201"/>
      <c r="E685" s="201"/>
      <c r="F685" s="201"/>
      <c r="G685" s="201"/>
      <c r="H685" s="201"/>
      <c r="I685" s="201"/>
      <c r="J685" s="201"/>
      <c r="K685" s="201"/>
      <c r="L685" s="201"/>
      <c r="M685" s="201"/>
      <c r="N685" s="201"/>
      <c r="O685" s="201"/>
      <c r="P685" s="201"/>
      <c r="Q685" s="201"/>
      <c r="R685" s="201"/>
      <c r="S685" s="201"/>
      <c r="T685" s="201"/>
      <c r="U685" s="201"/>
      <c r="V685" s="201"/>
      <c r="W685" s="201"/>
      <c r="X685" s="201"/>
      <c r="Y685" s="201"/>
      <c r="Z685" s="201"/>
    </row>
    <row r="686" spans="1:26" ht="12.75" customHeight="1" x14ac:dyDescent="0.2">
      <c r="A686" s="201"/>
      <c r="B686" s="201"/>
      <c r="C686" s="201"/>
      <c r="D686" s="201"/>
      <c r="E686" s="201"/>
      <c r="F686" s="201"/>
      <c r="G686" s="201"/>
      <c r="H686" s="201"/>
      <c r="I686" s="201"/>
      <c r="J686" s="201"/>
      <c r="K686" s="201"/>
      <c r="L686" s="201"/>
      <c r="M686" s="201"/>
      <c r="N686" s="201"/>
      <c r="O686" s="201"/>
      <c r="P686" s="201"/>
      <c r="Q686" s="201"/>
      <c r="R686" s="201"/>
      <c r="S686" s="201"/>
      <c r="T686" s="201"/>
      <c r="U686" s="201"/>
      <c r="V686" s="201"/>
      <c r="W686" s="201"/>
      <c r="X686" s="201"/>
      <c r="Y686" s="201"/>
      <c r="Z686" s="201"/>
    </row>
    <row r="687" spans="1:26" ht="12.75" customHeight="1" x14ac:dyDescent="0.2">
      <c r="A687" s="201"/>
      <c r="B687" s="201"/>
      <c r="C687" s="201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01"/>
      <c r="R687" s="201"/>
      <c r="S687" s="201"/>
      <c r="T687" s="201"/>
      <c r="U687" s="201"/>
      <c r="V687" s="201"/>
      <c r="W687" s="201"/>
      <c r="X687" s="201"/>
      <c r="Y687" s="201"/>
      <c r="Z687" s="201"/>
    </row>
    <row r="688" spans="1:26" ht="12.75" customHeight="1" x14ac:dyDescent="0.2">
      <c r="A688" s="201"/>
      <c r="B688" s="201"/>
      <c r="C688" s="201"/>
      <c r="D688" s="201"/>
      <c r="E688" s="201"/>
      <c r="F688" s="201"/>
      <c r="G688" s="201"/>
      <c r="H688" s="201"/>
      <c r="I688" s="201"/>
      <c r="J688" s="201"/>
      <c r="K688" s="201"/>
      <c r="L688" s="201"/>
      <c r="M688" s="201"/>
      <c r="N688" s="201"/>
      <c r="O688" s="201"/>
      <c r="P688" s="201"/>
      <c r="Q688" s="201"/>
      <c r="R688" s="201"/>
      <c r="S688" s="201"/>
      <c r="T688" s="201"/>
      <c r="U688" s="201"/>
      <c r="V688" s="201"/>
      <c r="W688" s="201"/>
      <c r="X688" s="201"/>
      <c r="Y688" s="201"/>
      <c r="Z688" s="201"/>
    </row>
    <row r="689" spans="1:26" ht="12.75" customHeight="1" x14ac:dyDescent="0.2">
      <c r="A689" s="201"/>
      <c r="B689" s="201"/>
      <c r="C689" s="201"/>
      <c r="D689" s="201"/>
      <c r="E689" s="201"/>
      <c r="F689" s="201"/>
      <c r="G689" s="201"/>
      <c r="H689" s="201"/>
      <c r="I689" s="201"/>
      <c r="J689" s="201"/>
      <c r="K689" s="201"/>
      <c r="L689" s="201"/>
      <c r="M689" s="201"/>
      <c r="N689" s="201"/>
      <c r="O689" s="201"/>
      <c r="P689" s="201"/>
      <c r="Q689" s="201"/>
      <c r="R689" s="201"/>
      <c r="S689" s="201"/>
      <c r="T689" s="201"/>
      <c r="U689" s="201"/>
      <c r="V689" s="201"/>
      <c r="W689" s="201"/>
      <c r="X689" s="201"/>
      <c r="Y689" s="201"/>
      <c r="Z689" s="201"/>
    </row>
    <row r="690" spans="1:26" ht="12.75" customHeight="1" x14ac:dyDescent="0.2">
      <c r="A690" s="201"/>
      <c r="B690" s="201"/>
      <c r="C690" s="201"/>
      <c r="D690" s="201"/>
      <c r="E690" s="201"/>
      <c r="F690" s="201"/>
      <c r="G690" s="201"/>
      <c r="H690" s="201"/>
      <c r="I690" s="201"/>
      <c r="J690" s="201"/>
      <c r="K690" s="201"/>
      <c r="L690" s="201"/>
      <c r="M690" s="201"/>
      <c r="N690" s="201"/>
      <c r="O690" s="201"/>
      <c r="P690" s="201"/>
      <c r="Q690" s="201"/>
      <c r="R690" s="201"/>
      <c r="S690" s="201"/>
      <c r="T690" s="201"/>
      <c r="U690" s="201"/>
      <c r="V690" s="201"/>
      <c r="W690" s="201"/>
      <c r="X690" s="201"/>
      <c r="Y690" s="201"/>
      <c r="Z690" s="201"/>
    </row>
    <row r="691" spans="1:26" ht="12.75" customHeight="1" x14ac:dyDescent="0.2">
      <c r="A691" s="201"/>
      <c r="B691" s="201"/>
      <c r="C691" s="201"/>
      <c r="D691" s="201"/>
      <c r="E691" s="201"/>
      <c r="F691" s="201"/>
      <c r="G691" s="201"/>
      <c r="H691" s="201"/>
      <c r="I691" s="201"/>
      <c r="J691" s="201"/>
      <c r="K691" s="201"/>
      <c r="L691" s="201"/>
      <c r="M691" s="201"/>
      <c r="N691" s="201"/>
      <c r="O691" s="201"/>
      <c r="P691" s="201"/>
      <c r="Q691" s="201"/>
      <c r="R691" s="201"/>
      <c r="S691" s="201"/>
      <c r="T691" s="201"/>
      <c r="U691" s="201"/>
      <c r="V691" s="201"/>
      <c r="W691" s="201"/>
      <c r="X691" s="201"/>
      <c r="Y691" s="201"/>
      <c r="Z691" s="201"/>
    </row>
    <row r="692" spans="1:26" ht="12.75" customHeight="1" x14ac:dyDescent="0.2">
      <c r="A692" s="201"/>
      <c r="B692" s="201"/>
      <c r="C692" s="201"/>
      <c r="D692" s="201"/>
      <c r="E692" s="201"/>
      <c r="F692" s="201"/>
      <c r="G692" s="201"/>
      <c r="H692" s="201"/>
      <c r="I692" s="201"/>
      <c r="J692" s="201"/>
      <c r="K692" s="201"/>
      <c r="L692" s="201"/>
      <c r="M692" s="201"/>
      <c r="N692" s="201"/>
      <c r="O692" s="201"/>
      <c r="P692" s="201"/>
      <c r="Q692" s="201"/>
      <c r="R692" s="201"/>
      <c r="S692" s="201"/>
      <c r="T692" s="201"/>
      <c r="U692" s="201"/>
      <c r="V692" s="201"/>
      <c r="W692" s="201"/>
      <c r="X692" s="201"/>
      <c r="Y692" s="201"/>
      <c r="Z692" s="201"/>
    </row>
    <row r="693" spans="1:26" ht="12.75" customHeight="1" x14ac:dyDescent="0.2">
      <c r="A693" s="201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1"/>
      <c r="V693" s="201"/>
      <c r="W693" s="201"/>
      <c r="X693" s="201"/>
      <c r="Y693" s="201"/>
      <c r="Z693" s="201"/>
    </row>
    <row r="694" spans="1:26" ht="12.75" customHeight="1" x14ac:dyDescent="0.2">
      <c r="A694" s="201"/>
      <c r="B694" s="201"/>
      <c r="C694" s="201"/>
      <c r="D694" s="201"/>
      <c r="E694" s="201"/>
      <c r="F694" s="201"/>
      <c r="G694" s="201"/>
      <c r="H694" s="201"/>
      <c r="I694" s="201"/>
      <c r="J694" s="201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1"/>
      <c r="V694" s="201"/>
      <c r="W694" s="201"/>
      <c r="X694" s="201"/>
      <c r="Y694" s="201"/>
      <c r="Z694" s="201"/>
    </row>
    <row r="695" spans="1:26" ht="12.75" customHeight="1" x14ac:dyDescent="0.2">
      <c r="A695" s="201"/>
      <c r="B695" s="201"/>
      <c r="C695" s="201"/>
      <c r="D695" s="201"/>
      <c r="E695" s="201"/>
      <c r="F695" s="201"/>
      <c r="G695" s="201"/>
      <c r="H695" s="201"/>
      <c r="I695" s="201"/>
      <c r="J695" s="201"/>
      <c r="K695" s="201"/>
      <c r="L695" s="201"/>
      <c r="M695" s="201"/>
      <c r="N695" s="201"/>
      <c r="O695" s="201"/>
      <c r="P695" s="201"/>
      <c r="Q695" s="201"/>
      <c r="R695" s="201"/>
      <c r="S695" s="201"/>
      <c r="T695" s="201"/>
      <c r="U695" s="201"/>
      <c r="V695" s="201"/>
      <c r="W695" s="201"/>
      <c r="X695" s="201"/>
      <c r="Y695" s="201"/>
      <c r="Z695" s="201"/>
    </row>
    <row r="696" spans="1:26" ht="12.75" customHeight="1" x14ac:dyDescent="0.2">
      <c r="A696" s="201"/>
      <c r="B696" s="201"/>
      <c r="C696" s="201"/>
      <c r="D696" s="201"/>
      <c r="E696" s="201"/>
      <c r="F696" s="201"/>
      <c r="G696" s="201"/>
      <c r="H696" s="201"/>
      <c r="I696" s="201"/>
      <c r="J696" s="201"/>
      <c r="K696" s="201"/>
      <c r="L696" s="201"/>
      <c r="M696" s="201"/>
      <c r="N696" s="201"/>
      <c r="O696" s="201"/>
      <c r="P696" s="201"/>
      <c r="Q696" s="201"/>
      <c r="R696" s="201"/>
      <c r="S696" s="201"/>
      <c r="T696" s="201"/>
      <c r="U696" s="201"/>
      <c r="V696" s="201"/>
      <c r="W696" s="201"/>
      <c r="X696" s="201"/>
      <c r="Y696" s="201"/>
      <c r="Z696" s="201"/>
    </row>
    <row r="697" spans="1:26" ht="12.75" customHeight="1" x14ac:dyDescent="0.2">
      <c r="A697" s="201"/>
      <c r="B697" s="201"/>
      <c r="C697" s="201"/>
      <c r="D697" s="201"/>
      <c r="E697" s="201"/>
      <c r="F697" s="201"/>
      <c r="G697" s="201"/>
      <c r="H697" s="201"/>
      <c r="I697" s="201"/>
      <c r="J697" s="201"/>
      <c r="K697" s="201"/>
      <c r="L697" s="201"/>
      <c r="M697" s="201"/>
      <c r="N697" s="201"/>
      <c r="O697" s="201"/>
      <c r="P697" s="201"/>
      <c r="Q697" s="201"/>
      <c r="R697" s="201"/>
      <c r="S697" s="201"/>
      <c r="T697" s="201"/>
      <c r="U697" s="201"/>
      <c r="V697" s="201"/>
      <c r="W697" s="201"/>
      <c r="X697" s="201"/>
      <c r="Y697" s="201"/>
      <c r="Z697" s="201"/>
    </row>
    <row r="698" spans="1:26" ht="12.75" customHeight="1" x14ac:dyDescent="0.2">
      <c r="A698" s="201"/>
      <c r="B698" s="201"/>
      <c r="C698" s="201"/>
      <c r="D698" s="201"/>
      <c r="E698" s="201"/>
      <c r="F698" s="201"/>
      <c r="G698" s="201"/>
      <c r="H698" s="201"/>
      <c r="I698" s="201"/>
      <c r="J698" s="201"/>
      <c r="K698" s="201"/>
      <c r="L698" s="201"/>
      <c r="M698" s="201"/>
      <c r="N698" s="201"/>
      <c r="O698" s="201"/>
      <c r="P698" s="201"/>
      <c r="Q698" s="201"/>
      <c r="R698" s="201"/>
      <c r="S698" s="201"/>
      <c r="T698" s="201"/>
      <c r="U698" s="201"/>
      <c r="V698" s="201"/>
      <c r="W698" s="201"/>
      <c r="X698" s="201"/>
      <c r="Y698" s="201"/>
      <c r="Z698" s="201"/>
    </row>
    <row r="699" spans="1:26" ht="12.75" customHeight="1" x14ac:dyDescent="0.2">
      <c r="A699" s="201"/>
      <c r="B699" s="201"/>
      <c r="C699" s="201"/>
      <c r="D699" s="201"/>
      <c r="E699" s="201"/>
      <c r="F699" s="201"/>
      <c r="G699" s="201"/>
      <c r="H699" s="201"/>
      <c r="I699" s="201"/>
      <c r="J699" s="201"/>
      <c r="K699" s="201"/>
      <c r="L699" s="201"/>
      <c r="M699" s="201"/>
      <c r="N699" s="201"/>
      <c r="O699" s="201"/>
      <c r="P699" s="201"/>
      <c r="Q699" s="201"/>
      <c r="R699" s="201"/>
      <c r="S699" s="201"/>
      <c r="T699" s="201"/>
      <c r="U699" s="201"/>
      <c r="V699" s="201"/>
      <c r="W699" s="201"/>
      <c r="X699" s="201"/>
      <c r="Y699" s="201"/>
      <c r="Z699" s="201"/>
    </row>
    <row r="700" spans="1:26" ht="12.75" customHeight="1" x14ac:dyDescent="0.2">
      <c r="A700" s="201"/>
      <c r="B700" s="201"/>
      <c r="C700" s="201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01"/>
      <c r="R700" s="201"/>
      <c r="S700" s="201"/>
      <c r="T700" s="201"/>
      <c r="U700" s="201"/>
      <c r="V700" s="201"/>
      <c r="W700" s="201"/>
      <c r="X700" s="201"/>
      <c r="Y700" s="201"/>
      <c r="Z700" s="201"/>
    </row>
    <row r="701" spans="1:26" ht="12.75" customHeight="1" x14ac:dyDescent="0.2">
      <c r="A701" s="201"/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/>
      <c r="M701" s="201"/>
      <c r="N701" s="201"/>
      <c r="O701" s="201"/>
      <c r="P701" s="201"/>
      <c r="Q701" s="201"/>
      <c r="R701" s="201"/>
      <c r="S701" s="201"/>
      <c r="T701" s="201"/>
      <c r="U701" s="201"/>
      <c r="V701" s="201"/>
      <c r="W701" s="201"/>
      <c r="X701" s="201"/>
      <c r="Y701" s="201"/>
      <c r="Z701" s="201"/>
    </row>
    <row r="702" spans="1:26" ht="12.75" customHeight="1" x14ac:dyDescent="0.2">
      <c r="A702" s="201"/>
      <c r="B702" s="201"/>
      <c r="C702" s="201"/>
      <c r="D702" s="201"/>
      <c r="E702" s="201"/>
      <c r="F702" s="201"/>
      <c r="G702" s="201"/>
      <c r="H702" s="201"/>
      <c r="I702" s="201"/>
      <c r="J702" s="201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1"/>
      <c r="V702" s="201"/>
      <c r="W702" s="201"/>
      <c r="X702" s="201"/>
      <c r="Y702" s="201"/>
      <c r="Z702" s="201"/>
    </row>
    <row r="703" spans="1:26" ht="12.75" customHeight="1" x14ac:dyDescent="0.2">
      <c r="A703" s="201"/>
      <c r="B703" s="201"/>
      <c r="C703" s="201"/>
      <c r="D703" s="201"/>
      <c r="E703" s="201"/>
      <c r="F703" s="201"/>
      <c r="G703" s="201"/>
      <c r="H703" s="201"/>
      <c r="I703" s="201"/>
      <c r="J703" s="201"/>
      <c r="K703" s="201"/>
      <c r="L703" s="201"/>
      <c r="M703" s="201"/>
      <c r="N703" s="201"/>
      <c r="O703" s="201"/>
      <c r="P703" s="201"/>
      <c r="Q703" s="201"/>
      <c r="R703" s="201"/>
      <c r="S703" s="201"/>
      <c r="T703" s="201"/>
      <c r="U703" s="201"/>
      <c r="V703" s="201"/>
      <c r="W703" s="201"/>
      <c r="X703" s="201"/>
      <c r="Y703" s="201"/>
      <c r="Z703" s="201"/>
    </row>
    <row r="704" spans="1:26" ht="12.75" customHeight="1" x14ac:dyDescent="0.2">
      <c r="A704" s="201"/>
      <c r="B704" s="201"/>
      <c r="C704" s="201"/>
      <c r="D704" s="201"/>
      <c r="E704" s="201"/>
      <c r="F704" s="201"/>
      <c r="G704" s="201"/>
      <c r="H704" s="201"/>
      <c r="I704" s="201"/>
      <c r="J704" s="201"/>
      <c r="K704" s="201"/>
      <c r="L704" s="201"/>
      <c r="M704" s="201"/>
      <c r="N704" s="201"/>
      <c r="O704" s="201"/>
      <c r="P704" s="201"/>
      <c r="Q704" s="201"/>
      <c r="R704" s="201"/>
      <c r="S704" s="201"/>
      <c r="T704" s="201"/>
      <c r="U704" s="201"/>
      <c r="V704" s="201"/>
      <c r="W704" s="201"/>
      <c r="X704" s="201"/>
      <c r="Y704" s="201"/>
      <c r="Z704" s="201"/>
    </row>
    <row r="705" spans="1:26" ht="12.75" customHeight="1" x14ac:dyDescent="0.2">
      <c r="A705" s="201"/>
      <c r="B705" s="201"/>
      <c r="C705" s="201"/>
      <c r="D705" s="201"/>
      <c r="E705" s="201"/>
      <c r="F705" s="201"/>
      <c r="G705" s="201"/>
      <c r="H705" s="201"/>
      <c r="I705" s="201"/>
      <c r="J705" s="201"/>
      <c r="K705" s="201"/>
      <c r="L705" s="201"/>
      <c r="M705" s="201"/>
      <c r="N705" s="201"/>
      <c r="O705" s="201"/>
      <c r="P705" s="201"/>
      <c r="Q705" s="201"/>
      <c r="R705" s="201"/>
      <c r="S705" s="201"/>
      <c r="T705" s="201"/>
      <c r="U705" s="201"/>
      <c r="V705" s="201"/>
      <c r="W705" s="201"/>
      <c r="X705" s="201"/>
      <c r="Y705" s="201"/>
      <c r="Z705" s="201"/>
    </row>
    <row r="706" spans="1:26" ht="12.75" customHeight="1" x14ac:dyDescent="0.2">
      <c r="A706" s="201"/>
      <c r="B706" s="201"/>
      <c r="C706" s="201"/>
      <c r="D706" s="201"/>
      <c r="E706" s="201"/>
      <c r="F706" s="201"/>
      <c r="G706" s="201"/>
      <c r="H706" s="201"/>
      <c r="I706" s="201"/>
      <c r="J706" s="201"/>
      <c r="K706" s="201"/>
      <c r="L706" s="201"/>
      <c r="M706" s="201"/>
      <c r="N706" s="201"/>
      <c r="O706" s="201"/>
      <c r="P706" s="201"/>
      <c r="Q706" s="201"/>
      <c r="R706" s="201"/>
      <c r="S706" s="201"/>
      <c r="T706" s="201"/>
      <c r="U706" s="201"/>
      <c r="V706" s="201"/>
      <c r="W706" s="201"/>
      <c r="X706" s="201"/>
      <c r="Y706" s="201"/>
      <c r="Z706" s="201"/>
    </row>
    <row r="707" spans="1:26" ht="12.75" customHeight="1" x14ac:dyDescent="0.2">
      <c r="A707" s="201"/>
      <c r="B707" s="201"/>
      <c r="C707" s="201"/>
      <c r="D707" s="201"/>
      <c r="E707" s="201"/>
      <c r="F707" s="201"/>
      <c r="G707" s="201"/>
      <c r="H707" s="201"/>
      <c r="I707" s="201"/>
      <c r="J707" s="201"/>
      <c r="K707" s="201"/>
      <c r="L707" s="201"/>
      <c r="M707" s="201"/>
      <c r="N707" s="201"/>
      <c r="O707" s="201"/>
      <c r="P707" s="201"/>
      <c r="Q707" s="201"/>
      <c r="R707" s="201"/>
      <c r="S707" s="201"/>
      <c r="T707" s="201"/>
      <c r="U707" s="201"/>
      <c r="V707" s="201"/>
      <c r="W707" s="201"/>
      <c r="X707" s="201"/>
      <c r="Y707" s="201"/>
      <c r="Z707" s="201"/>
    </row>
    <row r="708" spans="1:26" ht="12.75" customHeight="1" x14ac:dyDescent="0.2">
      <c r="A708" s="201"/>
      <c r="B708" s="201"/>
      <c r="C708" s="201"/>
      <c r="D708" s="201"/>
      <c r="E708" s="201"/>
      <c r="F708" s="201"/>
      <c r="G708" s="201"/>
      <c r="H708" s="201"/>
      <c r="I708" s="201"/>
      <c r="J708" s="201"/>
      <c r="K708" s="201"/>
      <c r="L708" s="201"/>
      <c r="M708" s="201"/>
      <c r="N708" s="201"/>
      <c r="O708" s="201"/>
      <c r="P708" s="201"/>
      <c r="Q708" s="201"/>
      <c r="R708" s="201"/>
      <c r="S708" s="201"/>
      <c r="T708" s="201"/>
      <c r="U708" s="201"/>
      <c r="V708" s="201"/>
      <c r="W708" s="201"/>
      <c r="X708" s="201"/>
      <c r="Y708" s="201"/>
      <c r="Z708" s="201"/>
    </row>
    <row r="709" spans="1:26" ht="12.75" customHeight="1" x14ac:dyDescent="0.2">
      <c r="A709" s="201"/>
      <c r="B709" s="201"/>
      <c r="C709" s="201"/>
      <c r="D709" s="201"/>
      <c r="E709" s="201"/>
      <c r="F709" s="201"/>
      <c r="G709" s="201"/>
      <c r="H709" s="201"/>
      <c r="I709" s="201"/>
      <c r="J709" s="201"/>
      <c r="K709" s="201"/>
      <c r="L709" s="201"/>
      <c r="M709" s="201"/>
      <c r="N709" s="201"/>
      <c r="O709" s="201"/>
      <c r="P709" s="201"/>
      <c r="Q709" s="201"/>
      <c r="R709" s="201"/>
      <c r="S709" s="201"/>
      <c r="T709" s="201"/>
      <c r="U709" s="201"/>
      <c r="V709" s="201"/>
      <c r="W709" s="201"/>
      <c r="X709" s="201"/>
      <c r="Y709" s="201"/>
      <c r="Z709" s="201"/>
    </row>
    <row r="710" spans="1:26" ht="12.75" customHeight="1" x14ac:dyDescent="0.2">
      <c r="A710" s="201"/>
      <c r="B710" s="201"/>
      <c r="C710" s="201"/>
      <c r="D710" s="201"/>
      <c r="E710" s="201"/>
      <c r="F710" s="201"/>
      <c r="G710" s="201"/>
      <c r="H710" s="201"/>
      <c r="I710" s="201"/>
      <c r="J710" s="201"/>
      <c r="K710" s="201"/>
      <c r="L710" s="201"/>
      <c r="M710" s="201"/>
      <c r="N710" s="201"/>
      <c r="O710" s="201"/>
      <c r="P710" s="201"/>
      <c r="Q710" s="201"/>
      <c r="R710" s="201"/>
      <c r="S710" s="201"/>
      <c r="T710" s="201"/>
      <c r="U710" s="201"/>
      <c r="V710" s="201"/>
      <c r="W710" s="201"/>
      <c r="X710" s="201"/>
      <c r="Y710" s="201"/>
      <c r="Z710" s="201"/>
    </row>
    <row r="711" spans="1:26" ht="12.75" customHeight="1" x14ac:dyDescent="0.2">
      <c r="A711" s="201"/>
      <c r="B711" s="201"/>
      <c r="C711" s="201"/>
      <c r="D711" s="201"/>
      <c r="E711" s="201"/>
      <c r="F711" s="201"/>
      <c r="G711" s="201"/>
      <c r="H711" s="201"/>
      <c r="I711" s="201"/>
      <c r="J711" s="201"/>
      <c r="K711" s="201"/>
      <c r="L711" s="201"/>
      <c r="M711" s="201"/>
      <c r="N711" s="201"/>
      <c r="O711" s="201"/>
      <c r="P711" s="201"/>
      <c r="Q711" s="201"/>
      <c r="R711" s="201"/>
      <c r="S711" s="201"/>
      <c r="T711" s="201"/>
      <c r="U711" s="201"/>
      <c r="V711" s="201"/>
      <c r="W711" s="201"/>
      <c r="X711" s="201"/>
      <c r="Y711" s="201"/>
      <c r="Z711" s="201"/>
    </row>
    <row r="712" spans="1:26" ht="12.75" customHeight="1" x14ac:dyDescent="0.2">
      <c r="A712" s="201"/>
      <c r="B712" s="201"/>
      <c r="C712" s="201"/>
      <c r="D712" s="201"/>
      <c r="E712" s="201"/>
      <c r="F712" s="201"/>
      <c r="G712" s="201"/>
      <c r="H712" s="201"/>
      <c r="I712" s="201"/>
      <c r="J712" s="201"/>
      <c r="K712" s="201"/>
      <c r="L712" s="201"/>
      <c r="M712" s="201"/>
      <c r="N712" s="201"/>
      <c r="O712" s="201"/>
      <c r="P712" s="201"/>
      <c r="Q712" s="201"/>
      <c r="R712" s="201"/>
      <c r="S712" s="201"/>
      <c r="T712" s="201"/>
      <c r="U712" s="201"/>
      <c r="V712" s="201"/>
      <c r="W712" s="201"/>
      <c r="X712" s="201"/>
      <c r="Y712" s="201"/>
      <c r="Z712" s="201"/>
    </row>
    <row r="713" spans="1:26" ht="12.75" customHeight="1" x14ac:dyDescent="0.2">
      <c r="A713" s="201"/>
      <c r="B713" s="201"/>
      <c r="C713" s="201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01"/>
      <c r="R713" s="201"/>
      <c r="S713" s="201"/>
      <c r="T713" s="201"/>
      <c r="U713" s="201"/>
      <c r="V713" s="201"/>
      <c r="W713" s="201"/>
      <c r="X713" s="201"/>
      <c r="Y713" s="201"/>
      <c r="Z713" s="201"/>
    </row>
    <row r="714" spans="1:26" ht="12.75" customHeight="1" x14ac:dyDescent="0.2">
      <c r="A714" s="201"/>
      <c r="B714" s="201"/>
      <c r="C714" s="201"/>
      <c r="D714" s="201"/>
      <c r="E714" s="201"/>
      <c r="F714" s="201"/>
      <c r="G714" s="201"/>
      <c r="H714" s="201"/>
      <c r="I714" s="201"/>
      <c r="J714" s="201"/>
      <c r="K714" s="201"/>
      <c r="L714" s="201"/>
      <c r="M714" s="201"/>
      <c r="N714" s="201"/>
      <c r="O714" s="201"/>
      <c r="P714" s="201"/>
      <c r="Q714" s="201"/>
      <c r="R714" s="201"/>
      <c r="S714" s="201"/>
      <c r="T714" s="201"/>
      <c r="U714" s="201"/>
      <c r="V714" s="201"/>
      <c r="W714" s="201"/>
      <c r="X714" s="201"/>
      <c r="Y714" s="201"/>
      <c r="Z714" s="201"/>
    </row>
    <row r="715" spans="1:26" ht="12.75" customHeight="1" x14ac:dyDescent="0.2">
      <c r="A715" s="201"/>
      <c r="B715" s="201"/>
      <c r="C715" s="201"/>
      <c r="D715" s="201"/>
      <c r="E715" s="201"/>
      <c r="F715" s="201"/>
      <c r="G715" s="201"/>
      <c r="H715" s="201"/>
      <c r="I715" s="201"/>
      <c r="J715" s="201"/>
      <c r="K715" s="201"/>
      <c r="L715" s="201"/>
      <c r="M715" s="201"/>
      <c r="N715" s="201"/>
      <c r="O715" s="201"/>
      <c r="P715" s="201"/>
      <c r="Q715" s="201"/>
      <c r="R715" s="201"/>
      <c r="S715" s="201"/>
      <c r="T715" s="201"/>
      <c r="U715" s="201"/>
      <c r="V715" s="201"/>
      <c r="W715" s="201"/>
      <c r="X715" s="201"/>
      <c r="Y715" s="201"/>
      <c r="Z715" s="201"/>
    </row>
    <row r="716" spans="1:26" ht="12.75" customHeight="1" x14ac:dyDescent="0.2">
      <c r="A716" s="201"/>
      <c r="B716" s="201"/>
      <c r="C716" s="201"/>
      <c r="D716" s="201"/>
      <c r="E716" s="201"/>
      <c r="F716" s="201"/>
      <c r="G716" s="201"/>
      <c r="H716" s="201"/>
      <c r="I716" s="201"/>
      <c r="J716" s="201"/>
      <c r="K716" s="201"/>
      <c r="L716" s="201"/>
      <c r="M716" s="201"/>
      <c r="N716" s="201"/>
      <c r="O716" s="201"/>
      <c r="P716" s="201"/>
      <c r="Q716" s="201"/>
      <c r="R716" s="201"/>
      <c r="S716" s="201"/>
      <c r="T716" s="201"/>
      <c r="U716" s="201"/>
      <c r="V716" s="201"/>
      <c r="W716" s="201"/>
      <c r="X716" s="201"/>
      <c r="Y716" s="201"/>
      <c r="Z716" s="201"/>
    </row>
    <row r="717" spans="1:26" ht="12.75" customHeight="1" x14ac:dyDescent="0.2">
      <c r="A717" s="201"/>
      <c r="B717" s="201"/>
      <c r="C717" s="201"/>
      <c r="D717" s="201"/>
      <c r="E717" s="201"/>
      <c r="F717" s="201"/>
      <c r="G717" s="201"/>
      <c r="H717" s="201"/>
      <c r="I717" s="201"/>
      <c r="J717" s="201"/>
      <c r="K717" s="201"/>
      <c r="L717" s="201"/>
      <c r="M717" s="201"/>
      <c r="N717" s="201"/>
      <c r="O717" s="201"/>
      <c r="P717" s="201"/>
      <c r="Q717" s="201"/>
      <c r="R717" s="201"/>
      <c r="S717" s="201"/>
      <c r="T717" s="201"/>
      <c r="U717" s="201"/>
      <c r="V717" s="201"/>
      <c r="W717" s="201"/>
      <c r="X717" s="201"/>
      <c r="Y717" s="201"/>
      <c r="Z717" s="201"/>
    </row>
    <row r="718" spans="1:26" ht="12.75" customHeight="1" x14ac:dyDescent="0.2">
      <c r="A718" s="201"/>
      <c r="B718" s="201"/>
      <c r="C718" s="201"/>
      <c r="D718" s="201"/>
      <c r="E718" s="201"/>
      <c r="F718" s="201"/>
      <c r="G718" s="201"/>
      <c r="H718" s="201"/>
      <c r="I718" s="201"/>
      <c r="J718" s="201"/>
      <c r="K718" s="201"/>
      <c r="L718" s="201"/>
      <c r="M718" s="201"/>
      <c r="N718" s="201"/>
      <c r="O718" s="201"/>
      <c r="P718" s="201"/>
      <c r="Q718" s="201"/>
      <c r="R718" s="201"/>
      <c r="S718" s="201"/>
      <c r="T718" s="201"/>
      <c r="U718" s="201"/>
      <c r="V718" s="201"/>
      <c r="W718" s="201"/>
      <c r="X718" s="201"/>
      <c r="Y718" s="201"/>
      <c r="Z718" s="201"/>
    </row>
    <row r="719" spans="1:26" ht="12.75" customHeight="1" x14ac:dyDescent="0.2">
      <c r="A719" s="201"/>
      <c r="B719" s="201"/>
      <c r="C719" s="201"/>
      <c r="D719" s="201"/>
      <c r="E719" s="201"/>
      <c r="F719" s="201"/>
      <c r="G719" s="201"/>
      <c r="H719" s="201"/>
      <c r="I719" s="201"/>
      <c r="J719" s="201"/>
      <c r="K719" s="201"/>
      <c r="L719" s="201"/>
      <c r="M719" s="201"/>
      <c r="N719" s="201"/>
      <c r="O719" s="201"/>
      <c r="P719" s="201"/>
      <c r="Q719" s="201"/>
      <c r="R719" s="201"/>
      <c r="S719" s="201"/>
      <c r="T719" s="201"/>
      <c r="U719" s="201"/>
      <c r="V719" s="201"/>
      <c r="W719" s="201"/>
      <c r="X719" s="201"/>
      <c r="Y719" s="201"/>
      <c r="Z719" s="201"/>
    </row>
    <row r="720" spans="1:26" ht="12.75" customHeight="1" x14ac:dyDescent="0.2">
      <c r="A720" s="201"/>
      <c r="B720" s="201"/>
      <c r="C720" s="201"/>
      <c r="D720" s="201"/>
      <c r="E720" s="201"/>
      <c r="F720" s="201"/>
      <c r="G720" s="201"/>
      <c r="H720" s="201"/>
      <c r="I720" s="201"/>
      <c r="J720" s="201"/>
      <c r="K720" s="201"/>
      <c r="L720" s="201"/>
      <c r="M720" s="201"/>
      <c r="N720" s="201"/>
      <c r="O720" s="201"/>
      <c r="P720" s="201"/>
      <c r="Q720" s="201"/>
      <c r="R720" s="201"/>
      <c r="S720" s="201"/>
      <c r="T720" s="201"/>
      <c r="U720" s="201"/>
      <c r="V720" s="201"/>
      <c r="W720" s="201"/>
      <c r="X720" s="201"/>
      <c r="Y720" s="201"/>
      <c r="Z720" s="201"/>
    </row>
    <row r="721" spans="1:26" ht="12.75" customHeight="1" x14ac:dyDescent="0.2">
      <c r="A721" s="201"/>
      <c r="B721" s="201"/>
      <c r="C721" s="201"/>
      <c r="D721" s="201"/>
      <c r="E721" s="201"/>
      <c r="F721" s="201"/>
      <c r="G721" s="201"/>
      <c r="H721" s="201"/>
      <c r="I721" s="201"/>
      <c r="J721" s="201"/>
      <c r="K721" s="201"/>
      <c r="L721" s="201"/>
      <c r="M721" s="201"/>
      <c r="N721" s="201"/>
      <c r="O721" s="201"/>
      <c r="P721" s="201"/>
      <c r="Q721" s="201"/>
      <c r="R721" s="201"/>
      <c r="S721" s="201"/>
      <c r="T721" s="201"/>
      <c r="U721" s="201"/>
      <c r="V721" s="201"/>
      <c r="W721" s="201"/>
      <c r="X721" s="201"/>
      <c r="Y721" s="201"/>
      <c r="Z721" s="201"/>
    </row>
    <row r="722" spans="1:26" ht="12.75" customHeight="1" x14ac:dyDescent="0.2">
      <c r="A722" s="201"/>
      <c r="B722" s="201"/>
      <c r="C722" s="201"/>
      <c r="D722" s="201"/>
      <c r="E722" s="201"/>
      <c r="F722" s="201"/>
      <c r="G722" s="201"/>
      <c r="H722" s="201"/>
      <c r="I722" s="201"/>
      <c r="J722" s="201"/>
      <c r="K722" s="201"/>
      <c r="L722" s="201"/>
      <c r="M722" s="201"/>
      <c r="N722" s="201"/>
      <c r="O722" s="201"/>
      <c r="P722" s="201"/>
      <c r="Q722" s="201"/>
      <c r="R722" s="201"/>
      <c r="S722" s="201"/>
      <c r="T722" s="201"/>
      <c r="U722" s="201"/>
      <c r="V722" s="201"/>
      <c r="W722" s="201"/>
      <c r="X722" s="201"/>
      <c r="Y722" s="201"/>
      <c r="Z722" s="201"/>
    </row>
    <row r="723" spans="1:26" ht="12.75" customHeight="1" x14ac:dyDescent="0.2">
      <c r="A723" s="201"/>
      <c r="B723" s="201"/>
      <c r="C723" s="201"/>
      <c r="D723" s="201"/>
      <c r="E723" s="201"/>
      <c r="F723" s="201"/>
      <c r="G723" s="201"/>
      <c r="H723" s="201"/>
      <c r="I723" s="201"/>
      <c r="J723" s="201"/>
      <c r="K723" s="201"/>
      <c r="L723" s="201"/>
      <c r="M723" s="201"/>
      <c r="N723" s="201"/>
      <c r="O723" s="201"/>
      <c r="P723" s="201"/>
      <c r="Q723" s="201"/>
      <c r="R723" s="201"/>
      <c r="S723" s="201"/>
      <c r="T723" s="201"/>
      <c r="U723" s="201"/>
      <c r="V723" s="201"/>
      <c r="W723" s="201"/>
      <c r="X723" s="201"/>
      <c r="Y723" s="201"/>
      <c r="Z723" s="201"/>
    </row>
    <row r="724" spans="1:26" ht="12.75" customHeight="1" x14ac:dyDescent="0.2">
      <c r="A724" s="201"/>
      <c r="B724" s="201"/>
      <c r="C724" s="201"/>
      <c r="D724" s="201"/>
      <c r="E724" s="201"/>
      <c r="F724" s="201"/>
      <c r="G724" s="201"/>
      <c r="H724" s="201"/>
      <c r="I724" s="201"/>
      <c r="J724" s="201"/>
      <c r="K724" s="201"/>
      <c r="L724" s="201"/>
      <c r="M724" s="201"/>
      <c r="N724" s="201"/>
      <c r="O724" s="201"/>
      <c r="P724" s="201"/>
      <c r="Q724" s="201"/>
      <c r="R724" s="201"/>
      <c r="S724" s="201"/>
      <c r="T724" s="201"/>
      <c r="U724" s="201"/>
      <c r="V724" s="201"/>
      <c r="W724" s="201"/>
      <c r="X724" s="201"/>
      <c r="Y724" s="201"/>
      <c r="Z724" s="201"/>
    </row>
    <row r="725" spans="1:26" ht="12.75" customHeight="1" x14ac:dyDescent="0.2">
      <c r="A725" s="201"/>
      <c r="B725" s="201"/>
      <c r="C725" s="201"/>
      <c r="D725" s="201"/>
      <c r="E725" s="201"/>
      <c r="F725" s="201"/>
      <c r="G725" s="201"/>
      <c r="H725" s="201"/>
      <c r="I725" s="201"/>
      <c r="J725" s="201"/>
      <c r="K725" s="201"/>
      <c r="L725" s="201"/>
      <c r="M725" s="201"/>
      <c r="N725" s="201"/>
      <c r="O725" s="201"/>
      <c r="P725" s="201"/>
      <c r="Q725" s="201"/>
      <c r="R725" s="201"/>
      <c r="S725" s="201"/>
      <c r="T725" s="201"/>
      <c r="U725" s="201"/>
      <c r="V725" s="201"/>
      <c r="W725" s="201"/>
      <c r="X725" s="201"/>
      <c r="Y725" s="201"/>
      <c r="Z725" s="201"/>
    </row>
    <row r="726" spans="1:26" ht="12.75" customHeight="1" x14ac:dyDescent="0.2">
      <c r="A726" s="201"/>
      <c r="B726" s="201"/>
      <c r="C726" s="201"/>
      <c r="D726" s="201"/>
      <c r="E726" s="201"/>
      <c r="F726" s="201"/>
      <c r="G726" s="201"/>
      <c r="H726" s="201"/>
      <c r="I726" s="201"/>
      <c r="J726" s="201"/>
      <c r="K726" s="201"/>
      <c r="L726" s="201"/>
      <c r="M726" s="201"/>
      <c r="N726" s="201"/>
      <c r="O726" s="201"/>
      <c r="P726" s="201"/>
      <c r="Q726" s="201"/>
      <c r="R726" s="201"/>
      <c r="S726" s="201"/>
      <c r="T726" s="201"/>
      <c r="U726" s="201"/>
      <c r="V726" s="201"/>
      <c r="W726" s="201"/>
      <c r="X726" s="201"/>
      <c r="Y726" s="201"/>
      <c r="Z726" s="201"/>
    </row>
    <row r="727" spans="1:26" ht="12.75" customHeight="1" x14ac:dyDescent="0.2">
      <c r="A727" s="201"/>
      <c r="B727" s="201"/>
      <c r="C727" s="201"/>
      <c r="D727" s="201"/>
      <c r="E727" s="201"/>
      <c r="F727" s="201"/>
      <c r="G727" s="201"/>
      <c r="H727" s="201"/>
      <c r="I727" s="201"/>
      <c r="J727" s="201"/>
      <c r="K727" s="201"/>
      <c r="L727" s="201"/>
      <c r="M727" s="201"/>
      <c r="N727" s="201"/>
      <c r="O727" s="201"/>
      <c r="P727" s="201"/>
      <c r="Q727" s="201"/>
      <c r="R727" s="201"/>
      <c r="S727" s="201"/>
      <c r="T727" s="201"/>
      <c r="U727" s="201"/>
      <c r="V727" s="201"/>
      <c r="W727" s="201"/>
      <c r="X727" s="201"/>
      <c r="Y727" s="201"/>
      <c r="Z727" s="201"/>
    </row>
    <row r="728" spans="1:26" ht="12.75" customHeight="1" x14ac:dyDescent="0.2">
      <c r="A728" s="201"/>
      <c r="B728" s="201"/>
      <c r="C728" s="201"/>
      <c r="D728" s="201"/>
      <c r="E728" s="201"/>
      <c r="F728" s="201"/>
      <c r="G728" s="201"/>
      <c r="H728" s="201"/>
      <c r="I728" s="201"/>
      <c r="J728" s="201"/>
      <c r="K728" s="201"/>
      <c r="L728" s="201"/>
      <c r="M728" s="201"/>
      <c r="N728" s="201"/>
      <c r="O728" s="201"/>
      <c r="P728" s="201"/>
      <c r="Q728" s="201"/>
      <c r="R728" s="201"/>
      <c r="S728" s="201"/>
      <c r="T728" s="201"/>
      <c r="U728" s="201"/>
      <c r="V728" s="201"/>
      <c r="W728" s="201"/>
      <c r="X728" s="201"/>
      <c r="Y728" s="201"/>
      <c r="Z728" s="201"/>
    </row>
    <row r="729" spans="1:26" ht="12.75" customHeight="1" x14ac:dyDescent="0.2">
      <c r="A729" s="201"/>
      <c r="B729" s="201"/>
      <c r="C729" s="201"/>
      <c r="D729" s="201"/>
      <c r="E729" s="201"/>
      <c r="F729" s="201"/>
      <c r="G729" s="201"/>
      <c r="H729" s="201"/>
      <c r="I729" s="201"/>
      <c r="J729" s="201"/>
      <c r="K729" s="201"/>
      <c r="L729" s="201"/>
      <c r="M729" s="201"/>
      <c r="N729" s="201"/>
      <c r="O729" s="201"/>
      <c r="P729" s="201"/>
      <c r="Q729" s="201"/>
      <c r="R729" s="201"/>
      <c r="S729" s="201"/>
      <c r="T729" s="201"/>
      <c r="U729" s="201"/>
      <c r="V729" s="201"/>
      <c r="W729" s="201"/>
      <c r="X729" s="201"/>
      <c r="Y729" s="201"/>
      <c r="Z729" s="201"/>
    </row>
    <row r="730" spans="1:26" ht="12.75" customHeight="1" x14ac:dyDescent="0.2">
      <c r="A730" s="201"/>
      <c r="B730" s="201"/>
      <c r="C730" s="201"/>
      <c r="D730" s="201"/>
      <c r="E730" s="201"/>
      <c r="F730" s="201"/>
      <c r="G730" s="201"/>
      <c r="H730" s="201"/>
      <c r="I730" s="201"/>
      <c r="J730" s="201"/>
      <c r="K730" s="201"/>
      <c r="L730" s="201"/>
      <c r="M730" s="201"/>
      <c r="N730" s="201"/>
      <c r="O730" s="201"/>
      <c r="P730" s="201"/>
      <c r="Q730" s="201"/>
      <c r="R730" s="201"/>
      <c r="S730" s="201"/>
      <c r="T730" s="201"/>
      <c r="U730" s="201"/>
      <c r="V730" s="201"/>
      <c r="W730" s="201"/>
      <c r="X730" s="201"/>
      <c r="Y730" s="201"/>
      <c r="Z730" s="201"/>
    </row>
    <row r="731" spans="1:26" ht="12.75" customHeight="1" x14ac:dyDescent="0.2">
      <c r="A731" s="201"/>
      <c r="B731" s="201"/>
      <c r="C731" s="201"/>
      <c r="D731" s="201"/>
      <c r="E731" s="201"/>
      <c r="F731" s="201"/>
      <c r="G731" s="201"/>
      <c r="H731" s="201"/>
      <c r="I731" s="201"/>
      <c r="J731" s="201"/>
      <c r="K731" s="201"/>
      <c r="L731" s="201"/>
      <c r="M731" s="201"/>
      <c r="N731" s="201"/>
      <c r="O731" s="201"/>
      <c r="P731" s="201"/>
      <c r="Q731" s="201"/>
      <c r="R731" s="201"/>
      <c r="S731" s="201"/>
      <c r="T731" s="201"/>
      <c r="U731" s="201"/>
      <c r="V731" s="201"/>
      <c r="W731" s="201"/>
      <c r="X731" s="201"/>
      <c r="Y731" s="201"/>
      <c r="Z731" s="201"/>
    </row>
    <row r="732" spans="1:26" ht="12.75" customHeight="1" x14ac:dyDescent="0.2">
      <c r="A732" s="201"/>
      <c r="B732" s="201"/>
      <c r="C732" s="201"/>
      <c r="D732" s="201"/>
      <c r="E732" s="201"/>
      <c r="F732" s="201"/>
      <c r="G732" s="201"/>
      <c r="H732" s="201"/>
      <c r="I732" s="201"/>
      <c r="J732" s="201"/>
      <c r="K732" s="201"/>
      <c r="L732" s="201"/>
      <c r="M732" s="201"/>
      <c r="N732" s="201"/>
      <c r="O732" s="201"/>
      <c r="P732" s="201"/>
      <c r="Q732" s="201"/>
      <c r="R732" s="201"/>
      <c r="S732" s="201"/>
      <c r="T732" s="201"/>
      <c r="U732" s="201"/>
      <c r="V732" s="201"/>
      <c r="W732" s="201"/>
      <c r="X732" s="201"/>
      <c r="Y732" s="201"/>
      <c r="Z732" s="201"/>
    </row>
    <row r="733" spans="1:26" ht="12.75" customHeight="1" x14ac:dyDescent="0.2">
      <c r="A733" s="201"/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1"/>
      <c r="P733" s="201"/>
      <c r="Q733" s="201"/>
      <c r="R733" s="201"/>
      <c r="S733" s="201"/>
      <c r="T733" s="201"/>
      <c r="U733" s="201"/>
      <c r="V733" s="201"/>
      <c r="W733" s="201"/>
      <c r="X733" s="201"/>
      <c r="Y733" s="201"/>
      <c r="Z733" s="201"/>
    </row>
    <row r="734" spans="1:26" ht="12.75" customHeight="1" x14ac:dyDescent="0.2">
      <c r="A734" s="201"/>
      <c r="B734" s="201"/>
      <c r="C734" s="201"/>
      <c r="D734" s="201"/>
      <c r="E734" s="201"/>
      <c r="F734" s="201"/>
      <c r="G734" s="201"/>
      <c r="H734" s="201"/>
      <c r="I734" s="201"/>
      <c r="J734" s="201"/>
      <c r="K734" s="201"/>
      <c r="L734" s="201"/>
      <c r="M734" s="201"/>
      <c r="N734" s="201"/>
      <c r="O734" s="201"/>
      <c r="P734" s="201"/>
      <c r="Q734" s="201"/>
      <c r="R734" s="201"/>
      <c r="S734" s="201"/>
      <c r="T734" s="201"/>
      <c r="U734" s="201"/>
      <c r="V734" s="201"/>
      <c r="W734" s="201"/>
      <c r="X734" s="201"/>
      <c r="Y734" s="201"/>
      <c r="Z734" s="201"/>
    </row>
    <row r="735" spans="1:26" ht="12.75" customHeight="1" x14ac:dyDescent="0.2">
      <c r="A735" s="201"/>
      <c r="B735" s="201"/>
      <c r="C735" s="201"/>
      <c r="D735" s="201"/>
      <c r="E735" s="201"/>
      <c r="F735" s="201"/>
      <c r="G735" s="201"/>
      <c r="H735" s="201"/>
      <c r="I735" s="201"/>
      <c r="J735" s="201"/>
      <c r="K735" s="201"/>
      <c r="L735" s="201"/>
      <c r="M735" s="201"/>
      <c r="N735" s="201"/>
      <c r="O735" s="201"/>
      <c r="P735" s="201"/>
      <c r="Q735" s="201"/>
      <c r="R735" s="201"/>
      <c r="S735" s="201"/>
      <c r="T735" s="201"/>
      <c r="U735" s="201"/>
      <c r="V735" s="201"/>
      <c r="W735" s="201"/>
      <c r="X735" s="201"/>
      <c r="Y735" s="201"/>
      <c r="Z735" s="201"/>
    </row>
    <row r="736" spans="1:26" ht="12.75" customHeight="1" x14ac:dyDescent="0.2">
      <c r="A736" s="201"/>
      <c r="B736" s="201"/>
      <c r="C736" s="201"/>
      <c r="D736" s="201"/>
      <c r="E736" s="201"/>
      <c r="F736" s="201"/>
      <c r="G736" s="201"/>
      <c r="H736" s="201"/>
      <c r="I736" s="201"/>
      <c r="J736" s="201"/>
      <c r="K736" s="201"/>
      <c r="L736" s="201"/>
      <c r="M736" s="201"/>
      <c r="N736" s="201"/>
      <c r="O736" s="201"/>
      <c r="P736" s="201"/>
      <c r="Q736" s="201"/>
      <c r="R736" s="201"/>
      <c r="S736" s="201"/>
      <c r="T736" s="201"/>
      <c r="U736" s="201"/>
      <c r="V736" s="201"/>
      <c r="W736" s="201"/>
      <c r="X736" s="201"/>
      <c r="Y736" s="201"/>
      <c r="Z736" s="201"/>
    </row>
    <row r="737" spans="1:26" ht="12.75" customHeight="1" x14ac:dyDescent="0.2">
      <c r="A737" s="201"/>
      <c r="B737" s="201"/>
      <c r="C737" s="201"/>
      <c r="D737" s="201"/>
      <c r="E737" s="201"/>
      <c r="F737" s="201"/>
      <c r="G737" s="201"/>
      <c r="H737" s="201"/>
      <c r="I737" s="201"/>
      <c r="J737" s="201"/>
      <c r="K737" s="201"/>
      <c r="L737" s="201"/>
      <c r="M737" s="201"/>
      <c r="N737" s="201"/>
      <c r="O737" s="201"/>
      <c r="P737" s="201"/>
      <c r="Q737" s="201"/>
      <c r="R737" s="201"/>
      <c r="S737" s="201"/>
      <c r="T737" s="201"/>
      <c r="U737" s="201"/>
      <c r="V737" s="201"/>
      <c r="W737" s="201"/>
      <c r="X737" s="201"/>
      <c r="Y737" s="201"/>
      <c r="Z737" s="201"/>
    </row>
    <row r="738" spans="1:26" ht="12.75" customHeight="1" x14ac:dyDescent="0.2">
      <c r="A738" s="201"/>
      <c r="B738" s="201"/>
      <c r="C738" s="201"/>
      <c r="D738" s="201"/>
      <c r="E738" s="201"/>
      <c r="F738" s="201"/>
      <c r="G738" s="201"/>
      <c r="H738" s="201"/>
      <c r="I738" s="201"/>
      <c r="J738" s="201"/>
      <c r="K738" s="201"/>
      <c r="L738" s="201"/>
      <c r="M738" s="201"/>
      <c r="N738" s="201"/>
      <c r="O738" s="201"/>
      <c r="P738" s="201"/>
      <c r="Q738" s="201"/>
      <c r="R738" s="201"/>
      <c r="S738" s="201"/>
      <c r="T738" s="201"/>
      <c r="U738" s="201"/>
      <c r="V738" s="201"/>
      <c r="W738" s="201"/>
      <c r="X738" s="201"/>
      <c r="Y738" s="201"/>
      <c r="Z738" s="201"/>
    </row>
    <row r="739" spans="1:26" ht="12.75" customHeight="1" x14ac:dyDescent="0.2">
      <c r="A739" s="201"/>
      <c r="B739" s="201"/>
      <c r="C739" s="201"/>
      <c r="D739" s="201"/>
      <c r="E739" s="201"/>
      <c r="F739" s="201"/>
      <c r="G739" s="201"/>
      <c r="H739" s="201"/>
      <c r="I739" s="201"/>
      <c r="J739" s="201"/>
      <c r="K739" s="201"/>
      <c r="L739" s="201"/>
      <c r="M739" s="201"/>
      <c r="N739" s="201"/>
      <c r="O739" s="201"/>
      <c r="P739" s="201"/>
      <c r="Q739" s="201"/>
      <c r="R739" s="201"/>
      <c r="S739" s="201"/>
      <c r="T739" s="201"/>
      <c r="U739" s="201"/>
      <c r="V739" s="201"/>
      <c r="W739" s="201"/>
      <c r="X739" s="201"/>
      <c r="Y739" s="201"/>
      <c r="Z739" s="201"/>
    </row>
    <row r="740" spans="1:26" ht="12.75" customHeight="1" x14ac:dyDescent="0.2">
      <c r="A740" s="201"/>
      <c r="B740" s="201"/>
      <c r="C740" s="201"/>
      <c r="D740" s="201"/>
      <c r="E740" s="201"/>
      <c r="F740" s="201"/>
      <c r="G740" s="201"/>
      <c r="H740" s="201"/>
      <c r="I740" s="201"/>
      <c r="J740" s="201"/>
      <c r="K740" s="201"/>
      <c r="L740" s="201"/>
      <c r="M740" s="201"/>
      <c r="N740" s="201"/>
      <c r="O740" s="201"/>
      <c r="P740" s="201"/>
      <c r="Q740" s="201"/>
      <c r="R740" s="201"/>
      <c r="S740" s="201"/>
      <c r="T740" s="201"/>
      <c r="U740" s="201"/>
      <c r="V740" s="201"/>
      <c r="W740" s="201"/>
      <c r="X740" s="201"/>
      <c r="Y740" s="201"/>
      <c r="Z740" s="201"/>
    </row>
    <row r="741" spans="1:26" ht="12.75" customHeight="1" x14ac:dyDescent="0.2">
      <c r="A741" s="201"/>
      <c r="B741" s="201"/>
      <c r="C741" s="201"/>
      <c r="D741" s="201"/>
      <c r="E741" s="201"/>
      <c r="F741" s="201"/>
      <c r="G741" s="201"/>
      <c r="H741" s="201"/>
      <c r="I741" s="201"/>
      <c r="J741" s="201"/>
      <c r="K741" s="201"/>
      <c r="L741" s="201"/>
      <c r="M741" s="201"/>
      <c r="N741" s="201"/>
      <c r="O741" s="201"/>
      <c r="P741" s="201"/>
      <c r="Q741" s="201"/>
      <c r="R741" s="201"/>
      <c r="S741" s="201"/>
      <c r="T741" s="201"/>
      <c r="U741" s="201"/>
      <c r="V741" s="201"/>
      <c r="W741" s="201"/>
      <c r="X741" s="201"/>
      <c r="Y741" s="201"/>
      <c r="Z741" s="201"/>
    </row>
    <row r="742" spans="1:26" ht="12.75" customHeight="1" x14ac:dyDescent="0.2">
      <c r="A742" s="201"/>
      <c r="B742" s="201"/>
      <c r="C742" s="201"/>
      <c r="D742" s="201"/>
      <c r="E742" s="201"/>
      <c r="F742" s="201"/>
      <c r="G742" s="201"/>
      <c r="H742" s="201"/>
      <c r="I742" s="201"/>
      <c r="J742" s="201"/>
      <c r="K742" s="201"/>
      <c r="L742" s="201"/>
      <c r="M742" s="201"/>
      <c r="N742" s="201"/>
      <c r="O742" s="201"/>
      <c r="P742" s="201"/>
      <c r="Q742" s="201"/>
      <c r="R742" s="201"/>
      <c r="S742" s="201"/>
      <c r="T742" s="201"/>
      <c r="U742" s="201"/>
      <c r="V742" s="201"/>
      <c r="W742" s="201"/>
      <c r="X742" s="201"/>
      <c r="Y742" s="201"/>
      <c r="Z742" s="201"/>
    </row>
    <row r="743" spans="1:26" ht="12.75" customHeight="1" x14ac:dyDescent="0.2">
      <c r="A743" s="201"/>
      <c r="B743" s="201"/>
      <c r="C743" s="201"/>
      <c r="D743" s="201"/>
      <c r="E743" s="201"/>
      <c r="F743" s="201"/>
      <c r="G743" s="201"/>
      <c r="H743" s="201"/>
      <c r="I743" s="201"/>
      <c r="J743" s="201"/>
      <c r="K743" s="201"/>
      <c r="L743" s="201"/>
      <c r="M743" s="201"/>
      <c r="N743" s="201"/>
      <c r="O743" s="201"/>
      <c r="P743" s="201"/>
      <c r="Q743" s="201"/>
      <c r="R743" s="201"/>
      <c r="S743" s="201"/>
      <c r="T743" s="201"/>
      <c r="U743" s="201"/>
      <c r="V743" s="201"/>
      <c r="W743" s="201"/>
      <c r="X743" s="201"/>
      <c r="Y743" s="201"/>
      <c r="Z743" s="201"/>
    </row>
    <row r="744" spans="1:26" ht="12.75" customHeight="1" x14ac:dyDescent="0.2">
      <c r="A744" s="201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1"/>
      <c r="V744" s="201"/>
      <c r="W744" s="201"/>
      <c r="X744" s="201"/>
      <c r="Y744" s="201"/>
      <c r="Z744" s="201"/>
    </row>
    <row r="745" spans="1:26" ht="12.75" customHeight="1" x14ac:dyDescent="0.2">
      <c r="A745" s="201"/>
      <c r="B745" s="201"/>
      <c r="C745" s="201"/>
      <c r="D745" s="201"/>
      <c r="E745" s="201"/>
      <c r="F745" s="201"/>
      <c r="G745" s="201"/>
      <c r="H745" s="201"/>
      <c r="I745" s="201"/>
      <c r="J745" s="201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1"/>
      <c r="V745" s="201"/>
      <c r="W745" s="201"/>
      <c r="X745" s="201"/>
      <c r="Y745" s="201"/>
      <c r="Z745" s="201"/>
    </row>
    <row r="746" spans="1:26" ht="12.75" customHeight="1" x14ac:dyDescent="0.2">
      <c r="A746" s="201"/>
      <c r="B746" s="201"/>
      <c r="C746" s="201"/>
      <c r="D746" s="201"/>
      <c r="E746" s="201"/>
      <c r="F746" s="201"/>
      <c r="G746" s="201"/>
      <c r="H746" s="201"/>
      <c r="I746" s="201"/>
      <c r="J746" s="201"/>
      <c r="K746" s="201"/>
      <c r="L746" s="201"/>
      <c r="M746" s="201"/>
      <c r="N746" s="201"/>
      <c r="O746" s="201"/>
      <c r="P746" s="201"/>
      <c r="Q746" s="201"/>
      <c r="R746" s="201"/>
      <c r="S746" s="201"/>
      <c r="T746" s="201"/>
      <c r="U746" s="201"/>
      <c r="V746" s="201"/>
      <c r="W746" s="201"/>
      <c r="X746" s="201"/>
      <c r="Y746" s="201"/>
      <c r="Z746" s="201"/>
    </row>
    <row r="747" spans="1:26" ht="12.75" customHeight="1" x14ac:dyDescent="0.2">
      <c r="A747" s="201"/>
      <c r="B747" s="201"/>
      <c r="C747" s="201"/>
      <c r="D747" s="201"/>
      <c r="E747" s="201"/>
      <c r="F747" s="201"/>
      <c r="G747" s="201"/>
      <c r="H747" s="201"/>
      <c r="I747" s="201"/>
      <c r="J747" s="201"/>
      <c r="K747" s="201"/>
      <c r="L747" s="201"/>
      <c r="M747" s="201"/>
      <c r="N747" s="201"/>
      <c r="O747" s="201"/>
      <c r="P747" s="201"/>
      <c r="Q747" s="201"/>
      <c r="R747" s="201"/>
      <c r="S747" s="201"/>
      <c r="T747" s="201"/>
      <c r="U747" s="201"/>
      <c r="V747" s="201"/>
      <c r="W747" s="201"/>
      <c r="X747" s="201"/>
      <c r="Y747" s="201"/>
      <c r="Z747" s="201"/>
    </row>
    <row r="748" spans="1:26" ht="12.75" customHeight="1" x14ac:dyDescent="0.2">
      <c r="A748" s="201"/>
      <c r="B748" s="201"/>
      <c r="C748" s="201"/>
      <c r="D748" s="201"/>
      <c r="E748" s="201"/>
      <c r="F748" s="201"/>
      <c r="G748" s="201"/>
      <c r="H748" s="201"/>
      <c r="I748" s="201"/>
      <c r="J748" s="201"/>
      <c r="K748" s="201"/>
      <c r="L748" s="201"/>
      <c r="M748" s="201"/>
      <c r="N748" s="201"/>
      <c r="O748" s="201"/>
      <c r="P748" s="201"/>
      <c r="Q748" s="201"/>
      <c r="R748" s="201"/>
      <c r="S748" s="201"/>
      <c r="T748" s="201"/>
      <c r="U748" s="201"/>
      <c r="V748" s="201"/>
      <c r="W748" s="201"/>
      <c r="X748" s="201"/>
      <c r="Y748" s="201"/>
      <c r="Z748" s="201"/>
    </row>
    <row r="749" spans="1:26" ht="12.75" customHeight="1" x14ac:dyDescent="0.2">
      <c r="A749" s="201"/>
      <c r="B749" s="201"/>
      <c r="C749" s="201"/>
      <c r="D749" s="201"/>
      <c r="E749" s="201"/>
      <c r="F749" s="201"/>
      <c r="G749" s="201"/>
      <c r="H749" s="201"/>
      <c r="I749" s="201"/>
      <c r="J749" s="201"/>
      <c r="K749" s="201"/>
      <c r="L749" s="201"/>
      <c r="M749" s="201"/>
      <c r="N749" s="201"/>
      <c r="O749" s="201"/>
      <c r="P749" s="201"/>
      <c r="Q749" s="201"/>
      <c r="R749" s="201"/>
      <c r="S749" s="201"/>
      <c r="T749" s="201"/>
      <c r="U749" s="201"/>
      <c r="V749" s="201"/>
      <c r="W749" s="201"/>
      <c r="X749" s="201"/>
      <c r="Y749" s="201"/>
      <c r="Z749" s="201"/>
    </row>
    <row r="750" spans="1:26" ht="12.75" customHeight="1" x14ac:dyDescent="0.2">
      <c r="A750" s="201"/>
      <c r="B750" s="201"/>
      <c r="C750" s="201"/>
      <c r="D750" s="201"/>
      <c r="E750" s="201"/>
      <c r="F750" s="201"/>
      <c r="G750" s="201"/>
      <c r="H750" s="201"/>
      <c r="I750" s="201"/>
      <c r="J750" s="201"/>
      <c r="K750" s="201"/>
      <c r="L750" s="201"/>
      <c r="M750" s="201"/>
      <c r="N750" s="201"/>
      <c r="O750" s="201"/>
      <c r="P750" s="201"/>
      <c r="Q750" s="201"/>
      <c r="R750" s="201"/>
      <c r="S750" s="201"/>
      <c r="T750" s="201"/>
      <c r="U750" s="201"/>
      <c r="V750" s="201"/>
      <c r="W750" s="201"/>
      <c r="X750" s="201"/>
      <c r="Y750" s="201"/>
      <c r="Z750" s="201"/>
    </row>
    <row r="751" spans="1:26" ht="12.75" customHeight="1" x14ac:dyDescent="0.2">
      <c r="A751" s="201"/>
      <c r="B751" s="201"/>
      <c r="C751" s="201"/>
      <c r="D751" s="201"/>
      <c r="E751" s="201"/>
      <c r="F751" s="201"/>
      <c r="G751" s="201"/>
      <c r="H751" s="201"/>
      <c r="I751" s="201"/>
      <c r="J751" s="201"/>
      <c r="K751" s="201"/>
      <c r="L751" s="201"/>
      <c r="M751" s="201"/>
      <c r="N751" s="201"/>
      <c r="O751" s="201"/>
      <c r="P751" s="201"/>
      <c r="Q751" s="201"/>
      <c r="R751" s="201"/>
      <c r="S751" s="201"/>
      <c r="T751" s="201"/>
      <c r="U751" s="201"/>
      <c r="V751" s="201"/>
      <c r="W751" s="201"/>
      <c r="X751" s="201"/>
      <c r="Y751" s="201"/>
      <c r="Z751" s="201"/>
    </row>
    <row r="752" spans="1:26" ht="12.75" customHeight="1" x14ac:dyDescent="0.2">
      <c r="A752" s="201"/>
      <c r="B752" s="201"/>
      <c r="C752" s="201"/>
      <c r="D752" s="201"/>
      <c r="E752" s="201"/>
      <c r="F752" s="201"/>
      <c r="G752" s="201"/>
      <c r="H752" s="201"/>
      <c r="I752" s="201"/>
      <c r="J752" s="201"/>
      <c r="K752" s="201"/>
      <c r="L752" s="201"/>
      <c r="M752" s="201"/>
      <c r="N752" s="201"/>
      <c r="O752" s="201"/>
      <c r="P752" s="201"/>
      <c r="Q752" s="201"/>
      <c r="R752" s="201"/>
      <c r="S752" s="201"/>
      <c r="T752" s="201"/>
      <c r="U752" s="201"/>
      <c r="V752" s="201"/>
      <c r="W752" s="201"/>
      <c r="X752" s="201"/>
      <c r="Y752" s="201"/>
      <c r="Z752" s="201"/>
    </row>
    <row r="753" spans="1:26" ht="12.75" customHeight="1" x14ac:dyDescent="0.2">
      <c r="A753" s="201"/>
      <c r="B753" s="201"/>
      <c r="C753" s="201"/>
      <c r="D753" s="201"/>
      <c r="E753" s="201"/>
      <c r="F753" s="201"/>
      <c r="G753" s="201"/>
      <c r="H753" s="201"/>
      <c r="I753" s="201"/>
      <c r="J753" s="201"/>
      <c r="K753" s="201"/>
      <c r="L753" s="201"/>
      <c r="M753" s="201"/>
      <c r="N753" s="201"/>
      <c r="O753" s="201"/>
      <c r="P753" s="201"/>
      <c r="Q753" s="201"/>
      <c r="R753" s="201"/>
      <c r="S753" s="201"/>
      <c r="T753" s="201"/>
      <c r="U753" s="201"/>
      <c r="V753" s="201"/>
      <c r="W753" s="201"/>
      <c r="X753" s="201"/>
      <c r="Y753" s="201"/>
      <c r="Z753" s="201"/>
    </row>
    <row r="754" spans="1:26" ht="12.75" customHeight="1" x14ac:dyDescent="0.2">
      <c r="A754" s="201"/>
      <c r="B754" s="201"/>
      <c r="C754" s="201"/>
      <c r="D754" s="201"/>
      <c r="E754" s="201"/>
      <c r="F754" s="201"/>
      <c r="G754" s="201"/>
      <c r="H754" s="201"/>
      <c r="I754" s="201"/>
      <c r="J754" s="201"/>
      <c r="K754" s="201"/>
      <c r="L754" s="201"/>
      <c r="M754" s="201"/>
      <c r="N754" s="201"/>
      <c r="O754" s="201"/>
      <c r="P754" s="201"/>
      <c r="Q754" s="201"/>
      <c r="R754" s="201"/>
      <c r="S754" s="201"/>
      <c r="T754" s="201"/>
      <c r="U754" s="201"/>
      <c r="V754" s="201"/>
      <c r="W754" s="201"/>
      <c r="X754" s="201"/>
      <c r="Y754" s="201"/>
      <c r="Z754" s="201"/>
    </row>
    <row r="755" spans="1:26" ht="12.75" customHeight="1" x14ac:dyDescent="0.2">
      <c r="A755" s="201"/>
      <c r="B755" s="201"/>
      <c r="C755" s="201"/>
      <c r="D755" s="201"/>
      <c r="E755" s="201"/>
      <c r="F755" s="201"/>
      <c r="G755" s="201"/>
      <c r="H755" s="201"/>
      <c r="I755" s="201"/>
      <c r="J755" s="201"/>
      <c r="K755" s="201"/>
      <c r="L755" s="201"/>
      <c r="M755" s="201"/>
      <c r="N755" s="201"/>
      <c r="O755" s="201"/>
      <c r="P755" s="201"/>
      <c r="Q755" s="201"/>
      <c r="R755" s="201"/>
      <c r="S755" s="201"/>
      <c r="T755" s="201"/>
      <c r="U755" s="201"/>
      <c r="V755" s="201"/>
      <c r="W755" s="201"/>
      <c r="X755" s="201"/>
      <c r="Y755" s="201"/>
      <c r="Z755" s="201"/>
    </row>
    <row r="756" spans="1:26" ht="12.75" customHeight="1" x14ac:dyDescent="0.2">
      <c r="A756" s="201"/>
      <c r="B756" s="201"/>
      <c r="C756" s="201"/>
      <c r="D756" s="201"/>
      <c r="E756" s="201"/>
      <c r="F756" s="201"/>
      <c r="G756" s="201"/>
      <c r="H756" s="201"/>
      <c r="I756" s="201"/>
      <c r="J756" s="201"/>
      <c r="K756" s="201"/>
      <c r="L756" s="201"/>
      <c r="M756" s="201"/>
      <c r="N756" s="201"/>
      <c r="O756" s="201"/>
      <c r="P756" s="201"/>
      <c r="Q756" s="201"/>
      <c r="R756" s="201"/>
      <c r="S756" s="201"/>
      <c r="T756" s="201"/>
      <c r="U756" s="201"/>
      <c r="V756" s="201"/>
      <c r="W756" s="201"/>
      <c r="X756" s="201"/>
      <c r="Y756" s="201"/>
      <c r="Z756" s="201"/>
    </row>
    <row r="757" spans="1:26" ht="12.75" customHeight="1" x14ac:dyDescent="0.2">
      <c r="A757" s="201"/>
      <c r="B757" s="201"/>
      <c r="C757" s="201"/>
      <c r="D757" s="201"/>
      <c r="E757" s="201"/>
      <c r="F757" s="201"/>
      <c r="G757" s="201"/>
      <c r="H757" s="201"/>
      <c r="I757" s="201"/>
      <c r="J757" s="201"/>
      <c r="K757" s="201"/>
      <c r="L757" s="201"/>
      <c r="M757" s="201"/>
      <c r="N757" s="201"/>
      <c r="O757" s="201"/>
      <c r="P757" s="201"/>
      <c r="Q757" s="201"/>
      <c r="R757" s="201"/>
      <c r="S757" s="201"/>
      <c r="T757" s="201"/>
      <c r="U757" s="201"/>
      <c r="V757" s="201"/>
      <c r="W757" s="201"/>
      <c r="X757" s="201"/>
      <c r="Y757" s="201"/>
      <c r="Z757" s="201"/>
    </row>
    <row r="758" spans="1:26" ht="12.75" customHeight="1" x14ac:dyDescent="0.2">
      <c r="A758" s="201"/>
      <c r="B758" s="201"/>
      <c r="C758" s="201"/>
      <c r="D758" s="201"/>
      <c r="E758" s="201"/>
      <c r="F758" s="201"/>
      <c r="G758" s="201"/>
      <c r="H758" s="201"/>
      <c r="I758" s="201"/>
      <c r="J758" s="201"/>
      <c r="K758" s="201"/>
      <c r="L758" s="201"/>
      <c r="M758" s="201"/>
      <c r="N758" s="201"/>
      <c r="O758" s="201"/>
      <c r="P758" s="201"/>
      <c r="Q758" s="201"/>
      <c r="R758" s="201"/>
      <c r="S758" s="201"/>
      <c r="T758" s="201"/>
      <c r="U758" s="201"/>
      <c r="V758" s="201"/>
      <c r="W758" s="201"/>
      <c r="X758" s="201"/>
      <c r="Y758" s="201"/>
      <c r="Z758" s="201"/>
    </row>
    <row r="759" spans="1:26" ht="12.75" customHeight="1" x14ac:dyDescent="0.2">
      <c r="A759" s="201"/>
      <c r="B759" s="201"/>
      <c r="C759" s="201"/>
      <c r="D759" s="201"/>
      <c r="E759" s="201"/>
      <c r="F759" s="201"/>
      <c r="G759" s="201"/>
      <c r="H759" s="201"/>
      <c r="I759" s="201"/>
      <c r="J759" s="201"/>
      <c r="K759" s="201"/>
      <c r="L759" s="201"/>
      <c r="M759" s="201"/>
      <c r="N759" s="201"/>
      <c r="O759" s="201"/>
      <c r="P759" s="201"/>
      <c r="Q759" s="201"/>
      <c r="R759" s="201"/>
      <c r="S759" s="201"/>
      <c r="T759" s="201"/>
      <c r="U759" s="201"/>
      <c r="V759" s="201"/>
      <c r="W759" s="201"/>
      <c r="X759" s="201"/>
      <c r="Y759" s="201"/>
      <c r="Z759" s="201"/>
    </row>
    <row r="760" spans="1:26" ht="12.75" customHeight="1" x14ac:dyDescent="0.2">
      <c r="A760" s="201"/>
      <c r="B760" s="201"/>
      <c r="C760" s="201"/>
      <c r="D760" s="201"/>
      <c r="E760" s="201"/>
      <c r="F760" s="201"/>
      <c r="G760" s="201"/>
      <c r="H760" s="201"/>
      <c r="I760" s="201"/>
      <c r="J760" s="201"/>
      <c r="K760" s="201"/>
      <c r="L760" s="201"/>
      <c r="M760" s="201"/>
      <c r="N760" s="201"/>
      <c r="O760" s="201"/>
      <c r="P760" s="201"/>
      <c r="Q760" s="201"/>
      <c r="R760" s="201"/>
      <c r="S760" s="201"/>
      <c r="T760" s="201"/>
      <c r="U760" s="201"/>
      <c r="V760" s="201"/>
      <c r="W760" s="201"/>
      <c r="X760" s="201"/>
      <c r="Y760" s="201"/>
      <c r="Z760" s="201"/>
    </row>
    <row r="761" spans="1:26" ht="12.75" customHeight="1" x14ac:dyDescent="0.2">
      <c r="A761" s="201"/>
      <c r="B761" s="201"/>
      <c r="C761" s="201"/>
      <c r="D761" s="201"/>
      <c r="E761" s="201"/>
      <c r="F761" s="201"/>
      <c r="G761" s="201"/>
      <c r="H761" s="201"/>
      <c r="I761" s="201"/>
      <c r="J761" s="201"/>
      <c r="K761" s="201"/>
      <c r="L761" s="201"/>
      <c r="M761" s="201"/>
      <c r="N761" s="201"/>
      <c r="O761" s="201"/>
      <c r="P761" s="201"/>
      <c r="Q761" s="201"/>
      <c r="R761" s="201"/>
      <c r="S761" s="201"/>
      <c r="T761" s="201"/>
      <c r="U761" s="201"/>
      <c r="V761" s="201"/>
      <c r="W761" s="201"/>
      <c r="X761" s="201"/>
      <c r="Y761" s="201"/>
      <c r="Z761" s="201"/>
    </row>
    <row r="762" spans="1:26" ht="12.75" customHeight="1" x14ac:dyDescent="0.2">
      <c r="A762" s="201"/>
      <c r="B762" s="201"/>
      <c r="C762" s="201"/>
      <c r="D762" s="201"/>
      <c r="E762" s="201"/>
      <c r="F762" s="201"/>
      <c r="G762" s="201"/>
      <c r="H762" s="201"/>
      <c r="I762" s="201"/>
      <c r="J762" s="201"/>
      <c r="K762" s="201"/>
      <c r="L762" s="201"/>
      <c r="M762" s="201"/>
      <c r="N762" s="201"/>
      <c r="O762" s="201"/>
      <c r="P762" s="201"/>
      <c r="Q762" s="201"/>
      <c r="R762" s="201"/>
      <c r="S762" s="201"/>
      <c r="T762" s="201"/>
      <c r="U762" s="201"/>
      <c r="V762" s="201"/>
      <c r="W762" s="201"/>
      <c r="X762" s="201"/>
      <c r="Y762" s="201"/>
      <c r="Z762" s="201"/>
    </row>
    <row r="763" spans="1:26" ht="12.75" customHeight="1" x14ac:dyDescent="0.2">
      <c r="A763" s="201"/>
      <c r="B763" s="201"/>
      <c r="C763" s="201"/>
      <c r="D763" s="201"/>
      <c r="E763" s="201"/>
      <c r="F763" s="201"/>
      <c r="G763" s="201"/>
      <c r="H763" s="201"/>
      <c r="I763" s="201"/>
      <c r="J763" s="201"/>
      <c r="K763" s="201"/>
      <c r="L763" s="201"/>
      <c r="M763" s="201"/>
      <c r="N763" s="201"/>
      <c r="O763" s="201"/>
      <c r="P763" s="201"/>
      <c r="Q763" s="201"/>
      <c r="R763" s="201"/>
      <c r="S763" s="201"/>
      <c r="T763" s="201"/>
      <c r="U763" s="201"/>
      <c r="V763" s="201"/>
      <c r="W763" s="201"/>
      <c r="X763" s="201"/>
      <c r="Y763" s="201"/>
      <c r="Z763" s="201"/>
    </row>
    <row r="764" spans="1:26" ht="12.75" customHeight="1" x14ac:dyDescent="0.2">
      <c r="A764" s="201"/>
      <c r="B764" s="201"/>
      <c r="C764" s="201"/>
      <c r="D764" s="201"/>
      <c r="E764" s="201"/>
      <c r="F764" s="201"/>
      <c r="G764" s="201"/>
      <c r="H764" s="201"/>
      <c r="I764" s="201"/>
      <c r="J764" s="201"/>
      <c r="K764" s="201"/>
      <c r="L764" s="201"/>
      <c r="M764" s="201"/>
      <c r="N764" s="201"/>
      <c r="O764" s="201"/>
      <c r="P764" s="201"/>
      <c r="Q764" s="201"/>
      <c r="R764" s="201"/>
      <c r="S764" s="201"/>
      <c r="T764" s="201"/>
      <c r="U764" s="201"/>
      <c r="V764" s="201"/>
      <c r="W764" s="201"/>
      <c r="X764" s="201"/>
      <c r="Y764" s="201"/>
      <c r="Z764" s="201"/>
    </row>
    <row r="765" spans="1:26" ht="12.75" customHeight="1" x14ac:dyDescent="0.2">
      <c r="A765" s="201"/>
      <c r="B765" s="201"/>
      <c r="C765" s="201"/>
      <c r="D765" s="201"/>
      <c r="E765" s="201"/>
      <c r="F765" s="201"/>
      <c r="G765" s="201"/>
      <c r="H765" s="201"/>
      <c r="I765" s="201"/>
      <c r="J765" s="201"/>
      <c r="K765" s="201"/>
      <c r="L765" s="201"/>
      <c r="M765" s="201"/>
      <c r="N765" s="201"/>
      <c r="O765" s="201"/>
      <c r="P765" s="201"/>
      <c r="Q765" s="201"/>
      <c r="R765" s="201"/>
      <c r="S765" s="201"/>
      <c r="T765" s="201"/>
      <c r="U765" s="201"/>
      <c r="V765" s="201"/>
      <c r="W765" s="201"/>
      <c r="X765" s="201"/>
      <c r="Y765" s="201"/>
      <c r="Z765" s="201"/>
    </row>
    <row r="766" spans="1:26" ht="12.75" customHeight="1" x14ac:dyDescent="0.2">
      <c r="A766" s="201"/>
      <c r="B766" s="201"/>
      <c r="C766" s="201"/>
      <c r="D766" s="201"/>
      <c r="E766" s="201"/>
      <c r="F766" s="201"/>
      <c r="G766" s="201"/>
      <c r="H766" s="201"/>
      <c r="I766" s="201"/>
      <c r="J766" s="201"/>
      <c r="K766" s="201"/>
      <c r="L766" s="201"/>
      <c r="M766" s="201"/>
      <c r="N766" s="201"/>
      <c r="O766" s="201"/>
      <c r="P766" s="201"/>
      <c r="Q766" s="201"/>
      <c r="R766" s="201"/>
      <c r="S766" s="201"/>
      <c r="T766" s="201"/>
      <c r="U766" s="201"/>
      <c r="V766" s="201"/>
      <c r="W766" s="201"/>
      <c r="X766" s="201"/>
      <c r="Y766" s="201"/>
      <c r="Z766" s="201"/>
    </row>
    <row r="767" spans="1:26" ht="12.75" customHeight="1" x14ac:dyDescent="0.2">
      <c r="A767" s="201"/>
      <c r="B767" s="201"/>
      <c r="C767" s="201"/>
      <c r="D767" s="201"/>
      <c r="E767" s="201"/>
      <c r="F767" s="201"/>
      <c r="G767" s="201"/>
      <c r="H767" s="201"/>
      <c r="I767" s="201"/>
      <c r="J767" s="201"/>
      <c r="K767" s="201"/>
      <c r="L767" s="201"/>
      <c r="M767" s="201"/>
      <c r="N767" s="201"/>
      <c r="O767" s="201"/>
      <c r="P767" s="201"/>
      <c r="Q767" s="201"/>
      <c r="R767" s="201"/>
      <c r="S767" s="201"/>
      <c r="T767" s="201"/>
      <c r="U767" s="201"/>
      <c r="V767" s="201"/>
      <c r="W767" s="201"/>
      <c r="X767" s="201"/>
      <c r="Y767" s="201"/>
      <c r="Z767" s="201"/>
    </row>
    <row r="768" spans="1:26" ht="12.75" customHeight="1" x14ac:dyDescent="0.2">
      <c r="A768" s="201"/>
      <c r="B768" s="201"/>
      <c r="C768" s="201"/>
      <c r="D768" s="201"/>
      <c r="E768" s="201"/>
      <c r="F768" s="201"/>
      <c r="G768" s="201"/>
      <c r="H768" s="201"/>
      <c r="I768" s="201"/>
      <c r="J768" s="201"/>
      <c r="K768" s="201"/>
      <c r="L768" s="201"/>
      <c r="M768" s="201"/>
      <c r="N768" s="201"/>
      <c r="O768" s="201"/>
      <c r="P768" s="201"/>
      <c r="Q768" s="201"/>
      <c r="R768" s="201"/>
      <c r="S768" s="201"/>
      <c r="T768" s="201"/>
      <c r="U768" s="201"/>
      <c r="V768" s="201"/>
      <c r="W768" s="201"/>
      <c r="X768" s="201"/>
      <c r="Y768" s="201"/>
      <c r="Z768" s="201"/>
    </row>
    <row r="769" spans="1:26" ht="12.75" customHeight="1" x14ac:dyDescent="0.2">
      <c r="A769" s="201"/>
      <c r="B769" s="201"/>
      <c r="C769" s="201"/>
      <c r="D769" s="201"/>
      <c r="E769" s="201"/>
      <c r="F769" s="201"/>
      <c r="G769" s="201"/>
      <c r="H769" s="201"/>
      <c r="I769" s="201"/>
      <c r="J769" s="201"/>
      <c r="K769" s="201"/>
      <c r="L769" s="201"/>
      <c r="M769" s="201"/>
      <c r="N769" s="201"/>
      <c r="O769" s="201"/>
      <c r="P769" s="201"/>
      <c r="Q769" s="201"/>
      <c r="R769" s="201"/>
      <c r="S769" s="201"/>
      <c r="T769" s="201"/>
      <c r="U769" s="201"/>
      <c r="V769" s="201"/>
      <c r="W769" s="201"/>
      <c r="X769" s="201"/>
      <c r="Y769" s="201"/>
      <c r="Z769" s="201"/>
    </row>
    <row r="770" spans="1:26" ht="12.75" customHeight="1" x14ac:dyDescent="0.2">
      <c r="A770" s="201"/>
      <c r="B770" s="201"/>
      <c r="C770" s="201"/>
      <c r="D770" s="201"/>
      <c r="E770" s="201"/>
      <c r="F770" s="201"/>
      <c r="G770" s="201"/>
      <c r="H770" s="201"/>
      <c r="I770" s="201"/>
      <c r="J770" s="201"/>
      <c r="K770" s="201"/>
      <c r="L770" s="201"/>
      <c r="M770" s="201"/>
      <c r="N770" s="201"/>
      <c r="O770" s="201"/>
      <c r="P770" s="201"/>
      <c r="Q770" s="201"/>
      <c r="R770" s="201"/>
      <c r="S770" s="201"/>
      <c r="T770" s="201"/>
      <c r="U770" s="201"/>
      <c r="V770" s="201"/>
      <c r="W770" s="201"/>
      <c r="X770" s="201"/>
      <c r="Y770" s="201"/>
      <c r="Z770" s="201"/>
    </row>
    <row r="771" spans="1:26" ht="12.75" customHeight="1" x14ac:dyDescent="0.2">
      <c r="A771" s="201"/>
      <c r="B771" s="201"/>
      <c r="C771" s="201"/>
      <c r="D771" s="201"/>
      <c r="E771" s="201"/>
      <c r="F771" s="201"/>
      <c r="G771" s="201"/>
      <c r="H771" s="201"/>
      <c r="I771" s="201"/>
      <c r="J771" s="201"/>
      <c r="K771" s="201"/>
      <c r="L771" s="201"/>
      <c r="M771" s="201"/>
      <c r="N771" s="201"/>
      <c r="O771" s="201"/>
      <c r="P771" s="201"/>
      <c r="Q771" s="201"/>
      <c r="R771" s="201"/>
      <c r="S771" s="201"/>
      <c r="T771" s="201"/>
      <c r="U771" s="201"/>
      <c r="V771" s="201"/>
      <c r="W771" s="201"/>
      <c r="X771" s="201"/>
      <c r="Y771" s="201"/>
      <c r="Z771" s="201"/>
    </row>
    <row r="772" spans="1:26" ht="12.75" customHeight="1" x14ac:dyDescent="0.2">
      <c r="A772" s="201"/>
      <c r="B772" s="201"/>
      <c r="C772" s="201"/>
      <c r="D772" s="201"/>
      <c r="E772" s="201"/>
      <c r="F772" s="201"/>
      <c r="G772" s="201"/>
      <c r="H772" s="201"/>
      <c r="I772" s="201"/>
      <c r="J772" s="201"/>
      <c r="K772" s="201"/>
      <c r="L772" s="201"/>
      <c r="M772" s="201"/>
      <c r="N772" s="201"/>
      <c r="O772" s="201"/>
      <c r="P772" s="201"/>
      <c r="Q772" s="201"/>
      <c r="R772" s="201"/>
      <c r="S772" s="201"/>
      <c r="T772" s="201"/>
      <c r="U772" s="201"/>
      <c r="V772" s="201"/>
      <c r="W772" s="201"/>
      <c r="X772" s="201"/>
      <c r="Y772" s="201"/>
      <c r="Z772" s="201"/>
    </row>
    <row r="773" spans="1:26" ht="12.75" customHeight="1" x14ac:dyDescent="0.2">
      <c r="A773" s="201"/>
      <c r="B773" s="201"/>
      <c r="C773" s="201"/>
      <c r="D773" s="201"/>
      <c r="E773" s="201"/>
      <c r="F773" s="201"/>
      <c r="G773" s="201"/>
      <c r="H773" s="201"/>
      <c r="I773" s="201"/>
      <c r="J773" s="201"/>
      <c r="K773" s="201"/>
      <c r="L773" s="201"/>
      <c r="M773" s="201"/>
      <c r="N773" s="201"/>
      <c r="O773" s="201"/>
      <c r="P773" s="201"/>
      <c r="Q773" s="201"/>
      <c r="R773" s="201"/>
      <c r="S773" s="201"/>
      <c r="T773" s="201"/>
      <c r="U773" s="201"/>
      <c r="V773" s="201"/>
      <c r="W773" s="201"/>
      <c r="X773" s="201"/>
      <c r="Y773" s="201"/>
      <c r="Z773" s="201"/>
    </row>
    <row r="774" spans="1:26" ht="12.75" customHeight="1" x14ac:dyDescent="0.2">
      <c r="A774" s="201"/>
      <c r="B774" s="201"/>
      <c r="C774" s="201"/>
      <c r="D774" s="201"/>
      <c r="E774" s="201"/>
      <c r="F774" s="201"/>
      <c r="G774" s="201"/>
      <c r="H774" s="201"/>
      <c r="I774" s="201"/>
      <c r="J774" s="201"/>
      <c r="K774" s="201"/>
      <c r="L774" s="201"/>
      <c r="M774" s="201"/>
      <c r="N774" s="201"/>
      <c r="O774" s="201"/>
      <c r="P774" s="201"/>
      <c r="Q774" s="201"/>
      <c r="R774" s="201"/>
      <c r="S774" s="201"/>
      <c r="T774" s="201"/>
      <c r="U774" s="201"/>
      <c r="V774" s="201"/>
      <c r="W774" s="201"/>
      <c r="X774" s="201"/>
      <c r="Y774" s="201"/>
      <c r="Z774" s="201"/>
    </row>
    <row r="775" spans="1:26" ht="12.75" customHeight="1" x14ac:dyDescent="0.2">
      <c r="A775" s="201"/>
      <c r="B775" s="201"/>
      <c r="C775" s="201"/>
      <c r="D775" s="201"/>
      <c r="E775" s="201"/>
      <c r="F775" s="201"/>
      <c r="G775" s="201"/>
      <c r="H775" s="201"/>
      <c r="I775" s="201"/>
      <c r="J775" s="201"/>
      <c r="K775" s="201"/>
      <c r="L775" s="201"/>
      <c r="M775" s="201"/>
      <c r="N775" s="201"/>
      <c r="O775" s="201"/>
      <c r="P775" s="201"/>
      <c r="Q775" s="201"/>
      <c r="R775" s="201"/>
      <c r="S775" s="201"/>
      <c r="T775" s="201"/>
      <c r="U775" s="201"/>
      <c r="V775" s="201"/>
      <c r="W775" s="201"/>
      <c r="X775" s="201"/>
      <c r="Y775" s="201"/>
      <c r="Z775" s="201"/>
    </row>
    <row r="776" spans="1:26" ht="12.75" customHeight="1" x14ac:dyDescent="0.2">
      <c r="A776" s="201"/>
      <c r="B776" s="201"/>
      <c r="C776" s="201"/>
      <c r="D776" s="201"/>
      <c r="E776" s="201"/>
      <c r="F776" s="201"/>
      <c r="G776" s="201"/>
      <c r="H776" s="201"/>
      <c r="I776" s="201"/>
      <c r="J776" s="201"/>
      <c r="K776" s="201"/>
      <c r="L776" s="201"/>
      <c r="M776" s="201"/>
      <c r="N776" s="201"/>
      <c r="O776" s="201"/>
      <c r="P776" s="201"/>
      <c r="Q776" s="201"/>
      <c r="R776" s="201"/>
      <c r="S776" s="201"/>
      <c r="T776" s="201"/>
      <c r="U776" s="201"/>
      <c r="V776" s="201"/>
      <c r="W776" s="201"/>
      <c r="X776" s="201"/>
      <c r="Y776" s="201"/>
      <c r="Z776" s="201"/>
    </row>
    <row r="777" spans="1:26" ht="12.75" customHeight="1" x14ac:dyDescent="0.2">
      <c r="A777" s="201"/>
      <c r="B777" s="201"/>
      <c r="C777" s="201"/>
      <c r="D777" s="201"/>
      <c r="E777" s="201"/>
      <c r="F777" s="201"/>
      <c r="G777" s="201"/>
      <c r="H777" s="201"/>
      <c r="I777" s="201"/>
      <c r="J777" s="201"/>
      <c r="K777" s="201"/>
      <c r="L777" s="201"/>
      <c r="M777" s="201"/>
      <c r="N777" s="201"/>
      <c r="O777" s="201"/>
      <c r="P777" s="201"/>
      <c r="Q777" s="201"/>
      <c r="R777" s="201"/>
      <c r="S777" s="201"/>
      <c r="T777" s="201"/>
      <c r="U777" s="201"/>
      <c r="V777" s="201"/>
      <c r="W777" s="201"/>
      <c r="X777" s="201"/>
      <c r="Y777" s="201"/>
      <c r="Z777" s="201"/>
    </row>
    <row r="778" spans="1:26" ht="12.75" customHeight="1" x14ac:dyDescent="0.2">
      <c r="A778" s="201"/>
      <c r="B778" s="201"/>
      <c r="C778" s="201"/>
      <c r="D778" s="201"/>
      <c r="E778" s="201"/>
      <c r="F778" s="201"/>
      <c r="G778" s="201"/>
      <c r="H778" s="201"/>
      <c r="I778" s="201"/>
      <c r="J778" s="201"/>
      <c r="K778" s="201"/>
      <c r="L778" s="201"/>
      <c r="M778" s="201"/>
      <c r="N778" s="201"/>
      <c r="O778" s="201"/>
      <c r="P778" s="201"/>
      <c r="Q778" s="201"/>
      <c r="R778" s="201"/>
      <c r="S778" s="201"/>
      <c r="T778" s="201"/>
      <c r="U778" s="201"/>
      <c r="V778" s="201"/>
      <c r="W778" s="201"/>
      <c r="X778" s="201"/>
      <c r="Y778" s="201"/>
      <c r="Z778" s="201"/>
    </row>
    <row r="779" spans="1:26" ht="12.75" customHeight="1" x14ac:dyDescent="0.2">
      <c r="A779" s="201"/>
      <c r="B779" s="201"/>
      <c r="C779" s="201"/>
      <c r="D779" s="201"/>
      <c r="E779" s="201"/>
      <c r="F779" s="201"/>
      <c r="G779" s="201"/>
      <c r="H779" s="201"/>
      <c r="I779" s="201"/>
      <c r="J779" s="201"/>
      <c r="K779" s="201"/>
      <c r="L779" s="201"/>
      <c r="M779" s="201"/>
      <c r="N779" s="201"/>
      <c r="O779" s="201"/>
      <c r="P779" s="201"/>
      <c r="Q779" s="201"/>
      <c r="R779" s="201"/>
      <c r="S779" s="201"/>
      <c r="T779" s="201"/>
      <c r="U779" s="201"/>
      <c r="V779" s="201"/>
      <c r="W779" s="201"/>
      <c r="X779" s="201"/>
      <c r="Y779" s="201"/>
      <c r="Z779" s="201"/>
    </row>
    <row r="780" spans="1:26" ht="12.75" customHeight="1" x14ac:dyDescent="0.2">
      <c r="A780" s="201"/>
      <c r="B780" s="201"/>
      <c r="C780" s="201"/>
      <c r="D780" s="201"/>
      <c r="E780" s="201"/>
      <c r="F780" s="201"/>
      <c r="G780" s="201"/>
      <c r="H780" s="201"/>
      <c r="I780" s="201"/>
      <c r="J780" s="201"/>
      <c r="K780" s="201"/>
      <c r="L780" s="201"/>
      <c r="M780" s="201"/>
      <c r="N780" s="201"/>
      <c r="O780" s="201"/>
      <c r="P780" s="201"/>
      <c r="Q780" s="201"/>
      <c r="R780" s="201"/>
      <c r="S780" s="201"/>
      <c r="T780" s="201"/>
      <c r="U780" s="201"/>
      <c r="V780" s="201"/>
      <c r="W780" s="201"/>
      <c r="X780" s="201"/>
      <c r="Y780" s="201"/>
      <c r="Z780" s="201"/>
    </row>
    <row r="781" spans="1:26" ht="12.75" customHeight="1" x14ac:dyDescent="0.2">
      <c r="A781" s="201"/>
      <c r="B781" s="201"/>
      <c r="C781" s="201"/>
      <c r="D781" s="201"/>
      <c r="E781" s="201"/>
      <c r="F781" s="201"/>
      <c r="G781" s="201"/>
      <c r="H781" s="201"/>
      <c r="I781" s="201"/>
      <c r="J781" s="201"/>
      <c r="K781" s="201"/>
      <c r="L781" s="201"/>
      <c r="M781" s="201"/>
      <c r="N781" s="201"/>
      <c r="O781" s="201"/>
      <c r="P781" s="201"/>
      <c r="Q781" s="201"/>
      <c r="R781" s="201"/>
      <c r="S781" s="201"/>
      <c r="T781" s="201"/>
      <c r="U781" s="201"/>
      <c r="V781" s="201"/>
      <c r="W781" s="201"/>
      <c r="X781" s="201"/>
      <c r="Y781" s="201"/>
      <c r="Z781" s="201"/>
    </row>
    <row r="782" spans="1:26" ht="12.75" customHeight="1" x14ac:dyDescent="0.2">
      <c r="A782" s="201"/>
      <c r="B782" s="201"/>
      <c r="C782" s="201"/>
      <c r="D782" s="201"/>
      <c r="E782" s="201"/>
      <c r="F782" s="201"/>
      <c r="G782" s="201"/>
      <c r="H782" s="201"/>
      <c r="I782" s="201"/>
      <c r="J782" s="201"/>
      <c r="K782" s="201"/>
      <c r="L782" s="201"/>
      <c r="M782" s="201"/>
      <c r="N782" s="201"/>
      <c r="O782" s="201"/>
      <c r="P782" s="201"/>
      <c r="Q782" s="201"/>
      <c r="R782" s="201"/>
      <c r="S782" s="201"/>
      <c r="T782" s="201"/>
      <c r="U782" s="201"/>
      <c r="V782" s="201"/>
      <c r="W782" s="201"/>
      <c r="X782" s="201"/>
      <c r="Y782" s="201"/>
      <c r="Z782" s="201"/>
    </row>
    <row r="783" spans="1:26" ht="12.75" customHeight="1" x14ac:dyDescent="0.2">
      <c r="A783" s="201"/>
      <c r="B783" s="201"/>
      <c r="C783" s="201"/>
      <c r="D783" s="201"/>
      <c r="E783" s="201"/>
      <c r="F783" s="201"/>
      <c r="G783" s="201"/>
      <c r="H783" s="201"/>
      <c r="I783" s="201"/>
      <c r="J783" s="201"/>
      <c r="K783" s="201"/>
      <c r="L783" s="201"/>
      <c r="M783" s="201"/>
      <c r="N783" s="201"/>
      <c r="O783" s="201"/>
      <c r="P783" s="201"/>
      <c r="Q783" s="201"/>
      <c r="R783" s="201"/>
      <c r="S783" s="201"/>
      <c r="T783" s="201"/>
      <c r="U783" s="201"/>
      <c r="V783" s="201"/>
      <c r="W783" s="201"/>
      <c r="X783" s="201"/>
      <c r="Y783" s="201"/>
      <c r="Z783" s="201"/>
    </row>
    <row r="784" spans="1:26" ht="12.75" customHeight="1" x14ac:dyDescent="0.2">
      <c r="A784" s="201"/>
      <c r="B784" s="201"/>
      <c r="C784" s="201"/>
      <c r="D784" s="201"/>
      <c r="E784" s="201"/>
      <c r="F784" s="201"/>
      <c r="G784" s="201"/>
      <c r="H784" s="201"/>
      <c r="I784" s="201"/>
      <c r="J784" s="201"/>
      <c r="K784" s="201"/>
      <c r="L784" s="201"/>
      <c r="M784" s="201"/>
      <c r="N784" s="201"/>
      <c r="O784" s="201"/>
      <c r="P784" s="201"/>
      <c r="Q784" s="201"/>
      <c r="R784" s="201"/>
      <c r="S784" s="201"/>
      <c r="T784" s="201"/>
      <c r="U784" s="201"/>
      <c r="V784" s="201"/>
      <c r="W784" s="201"/>
      <c r="X784" s="201"/>
      <c r="Y784" s="201"/>
      <c r="Z784" s="201"/>
    </row>
    <row r="785" spans="1:26" ht="12.75" customHeight="1" x14ac:dyDescent="0.2">
      <c r="A785" s="201"/>
      <c r="B785" s="201"/>
      <c r="C785" s="201"/>
      <c r="D785" s="201"/>
      <c r="E785" s="201"/>
      <c r="F785" s="201"/>
      <c r="G785" s="201"/>
      <c r="H785" s="201"/>
      <c r="I785" s="201"/>
      <c r="J785" s="201"/>
      <c r="K785" s="201"/>
      <c r="L785" s="201"/>
      <c r="M785" s="201"/>
      <c r="N785" s="201"/>
      <c r="O785" s="201"/>
      <c r="P785" s="201"/>
      <c r="Q785" s="201"/>
      <c r="R785" s="201"/>
      <c r="S785" s="201"/>
      <c r="T785" s="201"/>
      <c r="U785" s="201"/>
      <c r="V785" s="201"/>
      <c r="W785" s="201"/>
      <c r="X785" s="201"/>
      <c r="Y785" s="201"/>
      <c r="Z785" s="201"/>
    </row>
    <row r="786" spans="1:26" ht="12.75" customHeight="1" x14ac:dyDescent="0.2">
      <c r="A786" s="201"/>
      <c r="B786" s="201"/>
      <c r="C786" s="201"/>
      <c r="D786" s="201"/>
      <c r="E786" s="201"/>
      <c r="F786" s="201"/>
      <c r="G786" s="201"/>
      <c r="H786" s="201"/>
      <c r="I786" s="201"/>
      <c r="J786" s="201"/>
      <c r="K786" s="201"/>
      <c r="L786" s="201"/>
      <c r="M786" s="201"/>
      <c r="N786" s="201"/>
      <c r="O786" s="201"/>
      <c r="P786" s="201"/>
      <c r="Q786" s="201"/>
      <c r="R786" s="201"/>
      <c r="S786" s="201"/>
      <c r="T786" s="201"/>
      <c r="U786" s="201"/>
      <c r="V786" s="201"/>
      <c r="W786" s="201"/>
      <c r="X786" s="201"/>
      <c r="Y786" s="201"/>
      <c r="Z786" s="201"/>
    </row>
    <row r="787" spans="1:26" ht="12.75" customHeight="1" x14ac:dyDescent="0.2">
      <c r="A787" s="201"/>
      <c r="B787" s="201"/>
      <c r="C787" s="201"/>
      <c r="D787" s="201"/>
      <c r="E787" s="201"/>
      <c r="F787" s="201"/>
      <c r="G787" s="201"/>
      <c r="H787" s="201"/>
      <c r="I787" s="201"/>
      <c r="J787" s="201"/>
      <c r="K787" s="201"/>
      <c r="L787" s="201"/>
      <c r="M787" s="201"/>
      <c r="N787" s="201"/>
      <c r="O787" s="201"/>
      <c r="P787" s="201"/>
      <c r="Q787" s="201"/>
      <c r="R787" s="201"/>
      <c r="S787" s="201"/>
      <c r="T787" s="201"/>
      <c r="U787" s="201"/>
      <c r="V787" s="201"/>
      <c r="W787" s="201"/>
      <c r="X787" s="201"/>
      <c r="Y787" s="201"/>
      <c r="Z787" s="201"/>
    </row>
    <row r="788" spans="1:26" ht="12.75" customHeight="1" x14ac:dyDescent="0.2">
      <c r="A788" s="201"/>
      <c r="B788" s="201"/>
      <c r="C788" s="201"/>
      <c r="D788" s="201"/>
      <c r="E788" s="201"/>
      <c r="F788" s="201"/>
      <c r="G788" s="201"/>
      <c r="H788" s="201"/>
      <c r="I788" s="201"/>
      <c r="J788" s="201"/>
      <c r="K788" s="201"/>
      <c r="L788" s="201"/>
      <c r="M788" s="201"/>
      <c r="N788" s="201"/>
      <c r="O788" s="201"/>
      <c r="P788" s="201"/>
      <c r="Q788" s="201"/>
      <c r="R788" s="201"/>
      <c r="S788" s="201"/>
      <c r="T788" s="201"/>
      <c r="U788" s="201"/>
      <c r="V788" s="201"/>
      <c r="W788" s="201"/>
      <c r="X788" s="201"/>
      <c r="Y788" s="201"/>
      <c r="Z788" s="201"/>
    </row>
    <row r="789" spans="1:26" ht="12.75" customHeight="1" x14ac:dyDescent="0.2">
      <c r="A789" s="201"/>
      <c r="B789" s="201"/>
      <c r="C789" s="201"/>
      <c r="D789" s="201"/>
      <c r="E789" s="201"/>
      <c r="F789" s="201"/>
      <c r="G789" s="201"/>
      <c r="H789" s="201"/>
      <c r="I789" s="201"/>
      <c r="J789" s="201"/>
      <c r="K789" s="201"/>
      <c r="L789" s="201"/>
      <c r="M789" s="201"/>
      <c r="N789" s="201"/>
      <c r="O789" s="201"/>
      <c r="P789" s="201"/>
      <c r="Q789" s="201"/>
      <c r="R789" s="201"/>
      <c r="S789" s="201"/>
      <c r="T789" s="201"/>
      <c r="U789" s="201"/>
      <c r="V789" s="201"/>
      <c r="W789" s="201"/>
      <c r="X789" s="201"/>
      <c r="Y789" s="201"/>
      <c r="Z789" s="201"/>
    </row>
    <row r="790" spans="1:26" ht="12.75" customHeight="1" x14ac:dyDescent="0.2">
      <c r="A790" s="201"/>
      <c r="B790" s="201"/>
      <c r="C790" s="201"/>
      <c r="D790" s="201"/>
      <c r="E790" s="201"/>
      <c r="F790" s="201"/>
      <c r="G790" s="201"/>
      <c r="H790" s="201"/>
      <c r="I790" s="201"/>
      <c r="J790" s="201"/>
      <c r="K790" s="201"/>
      <c r="L790" s="201"/>
      <c r="M790" s="201"/>
      <c r="N790" s="201"/>
      <c r="O790" s="201"/>
      <c r="P790" s="201"/>
      <c r="Q790" s="201"/>
      <c r="R790" s="201"/>
      <c r="S790" s="201"/>
      <c r="T790" s="201"/>
      <c r="U790" s="201"/>
      <c r="V790" s="201"/>
      <c r="W790" s="201"/>
      <c r="X790" s="201"/>
      <c r="Y790" s="201"/>
      <c r="Z790" s="201"/>
    </row>
    <row r="791" spans="1:26" ht="12.75" customHeight="1" x14ac:dyDescent="0.2">
      <c r="A791" s="201"/>
      <c r="B791" s="201"/>
      <c r="C791" s="201"/>
      <c r="D791" s="201"/>
      <c r="E791" s="201"/>
      <c r="F791" s="201"/>
      <c r="G791" s="201"/>
      <c r="H791" s="201"/>
      <c r="I791" s="201"/>
      <c r="J791" s="201"/>
      <c r="K791" s="201"/>
      <c r="L791" s="201"/>
      <c r="M791" s="201"/>
      <c r="N791" s="201"/>
      <c r="O791" s="201"/>
      <c r="P791" s="201"/>
      <c r="Q791" s="201"/>
      <c r="R791" s="201"/>
      <c r="S791" s="201"/>
      <c r="T791" s="201"/>
      <c r="U791" s="201"/>
      <c r="V791" s="201"/>
      <c r="W791" s="201"/>
      <c r="X791" s="201"/>
      <c r="Y791" s="201"/>
      <c r="Z791" s="201"/>
    </row>
    <row r="792" spans="1:26" ht="12.75" customHeight="1" x14ac:dyDescent="0.2">
      <c r="A792" s="201"/>
      <c r="B792" s="201"/>
      <c r="C792" s="201"/>
      <c r="D792" s="201"/>
      <c r="E792" s="201"/>
      <c r="F792" s="201"/>
      <c r="G792" s="201"/>
      <c r="H792" s="201"/>
      <c r="I792" s="201"/>
      <c r="J792" s="201"/>
      <c r="K792" s="201"/>
      <c r="L792" s="201"/>
      <c r="M792" s="201"/>
      <c r="N792" s="201"/>
      <c r="O792" s="201"/>
      <c r="P792" s="201"/>
      <c r="Q792" s="201"/>
      <c r="R792" s="201"/>
      <c r="S792" s="201"/>
      <c r="T792" s="201"/>
      <c r="U792" s="201"/>
      <c r="V792" s="201"/>
      <c r="W792" s="201"/>
      <c r="X792" s="201"/>
      <c r="Y792" s="201"/>
      <c r="Z792" s="201"/>
    </row>
    <row r="793" spans="1:26" ht="12.75" customHeight="1" x14ac:dyDescent="0.2">
      <c r="A793" s="201"/>
      <c r="B793" s="201"/>
      <c r="C793" s="201"/>
      <c r="D793" s="201"/>
      <c r="E793" s="201"/>
      <c r="F793" s="201"/>
      <c r="G793" s="201"/>
      <c r="H793" s="201"/>
      <c r="I793" s="201"/>
      <c r="J793" s="201"/>
      <c r="K793" s="201"/>
      <c r="L793" s="201"/>
      <c r="M793" s="201"/>
      <c r="N793" s="201"/>
      <c r="O793" s="201"/>
      <c r="P793" s="201"/>
      <c r="Q793" s="201"/>
      <c r="R793" s="201"/>
      <c r="S793" s="201"/>
      <c r="T793" s="201"/>
      <c r="U793" s="201"/>
      <c r="V793" s="201"/>
      <c r="W793" s="201"/>
      <c r="X793" s="201"/>
      <c r="Y793" s="201"/>
      <c r="Z793" s="201"/>
    </row>
    <row r="794" spans="1:26" ht="12.75" customHeight="1" x14ac:dyDescent="0.2">
      <c r="A794" s="201"/>
      <c r="B794" s="201"/>
      <c r="C794" s="201"/>
      <c r="D794" s="201"/>
      <c r="E794" s="201"/>
      <c r="F794" s="201"/>
      <c r="G794" s="201"/>
      <c r="H794" s="201"/>
      <c r="I794" s="201"/>
      <c r="J794" s="201"/>
      <c r="K794" s="201"/>
      <c r="L794" s="201"/>
      <c r="M794" s="201"/>
      <c r="N794" s="201"/>
      <c r="O794" s="201"/>
      <c r="P794" s="201"/>
      <c r="Q794" s="201"/>
      <c r="R794" s="201"/>
      <c r="S794" s="201"/>
      <c r="T794" s="201"/>
      <c r="U794" s="201"/>
      <c r="V794" s="201"/>
      <c r="W794" s="201"/>
      <c r="X794" s="201"/>
      <c r="Y794" s="201"/>
      <c r="Z794" s="201"/>
    </row>
    <row r="795" spans="1:26" ht="12.75" customHeight="1" x14ac:dyDescent="0.2">
      <c r="A795" s="201"/>
      <c r="B795" s="201"/>
      <c r="C795" s="201"/>
      <c r="D795" s="201"/>
      <c r="E795" s="201"/>
      <c r="F795" s="201"/>
      <c r="G795" s="201"/>
      <c r="H795" s="201"/>
      <c r="I795" s="201"/>
      <c r="J795" s="201"/>
      <c r="K795" s="201"/>
      <c r="L795" s="201"/>
      <c r="M795" s="201"/>
      <c r="N795" s="201"/>
      <c r="O795" s="201"/>
      <c r="P795" s="201"/>
      <c r="Q795" s="201"/>
      <c r="R795" s="201"/>
      <c r="S795" s="201"/>
      <c r="T795" s="201"/>
      <c r="U795" s="201"/>
      <c r="V795" s="201"/>
      <c r="W795" s="201"/>
      <c r="X795" s="201"/>
      <c r="Y795" s="201"/>
      <c r="Z795" s="201"/>
    </row>
    <row r="796" spans="1:26" ht="12.75" customHeight="1" x14ac:dyDescent="0.2">
      <c r="A796" s="201"/>
      <c r="B796" s="201"/>
      <c r="C796" s="201"/>
      <c r="D796" s="201"/>
      <c r="E796" s="201"/>
      <c r="F796" s="201"/>
      <c r="G796" s="201"/>
      <c r="H796" s="201"/>
      <c r="I796" s="201"/>
      <c r="J796" s="201"/>
      <c r="K796" s="201"/>
      <c r="L796" s="201"/>
      <c r="M796" s="201"/>
      <c r="N796" s="201"/>
      <c r="O796" s="201"/>
      <c r="P796" s="201"/>
      <c r="Q796" s="201"/>
      <c r="R796" s="201"/>
      <c r="S796" s="201"/>
      <c r="T796" s="201"/>
      <c r="U796" s="201"/>
      <c r="V796" s="201"/>
      <c r="W796" s="201"/>
      <c r="X796" s="201"/>
      <c r="Y796" s="201"/>
      <c r="Z796" s="201"/>
    </row>
    <row r="797" spans="1:26" ht="12.75" customHeight="1" x14ac:dyDescent="0.2">
      <c r="A797" s="201"/>
      <c r="B797" s="201"/>
      <c r="C797" s="201"/>
      <c r="D797" s="201"/>
      <c r="E797" s="201"/>
      <c r="F797" s="201"/>
      <c r="G797" s="201"/>
      <c r="H797" s="201"/>
      <c r="I797" s="201"/>
      <c r="J797" s="201"/>
      <c r="K797" s="201"/>
      <c r="L797" s="201"/>
      <c r="M797" s="201"/>
      <c r="N797" s="201"/>
      <c r="O797" s="201"/>
      <c r="P797" s="201"/>
      <c r="Q797" s="201"/>
      <c r="R797" s="201"/>
      <c r="S797" s="201"/>
      <c r="T797" s="201"/>
      <c r="U797" s="201"/>
      <c r="V797" s="201"/>
      <c r="W797" s="201"/>
      <c r="X797" s="201"/>
      <c r="Y797" s="201"/>
      <c r="Z797" s="201"/>
    </row>
    <row r="798" spans="1:26" ht="12.75" customHeight="1" x14ac:dyDescent="0.2">
      <c r="A798" s="201"/>
      <c r="B798" s="201"/>
      <c r="C798" s="201"/>
      <c r="D798" s="201"/>
      <c r="E798" s="201"/>
      <c r="F798" s="201"/>
      <c r="G798" s="201"/>
      <c r="H798" s="201"/>
      <c r="I798" s="201"/>
      <c r="J798" s="201"/>
      <c r="K798" s="201"/>
      <c r="L798" s="201"/>
      <c r="M798" s="201"/>
      <c r="N798" s="201"/>
      <c r="O798" s="201"/>
      <c r="P798" s="201"/>
      <c r="Q798" s="201"/>
      <c r="R798" s="201"/>
      <c r="S798" s="201"/>
      <c r="T798" s="201"/>
      <c r="U798" s="201"/>
      <c r="V798" s="201"/>
      <c r="W798" s="201"/>
      <c r="X798" s="201"/>
      <c r="Y798" s="201"/>
      <c r="Z798" s="201"/>
    </row>
    <row r="799" spans="1:26" ht="12.75" customHeight="1" x14ac:dyDescent="0.2">
      <c r="A799" s="201"/>
      <c r="B799" s="201"/>
      <c r="C799" s="201"/>
      <c r="D799" s="201"/>
      <c r="E799" s="201"/>
      <c r="F799" s="201"/>
      <c r="G799" s="201"/>
      <c r="H799" s="201"/>
      <c r="I799" s="201"/>
      <c r="J799" s="201"/>
      <c r="K799" s="201"/>
      <c r="L799" s="201"/>
      <c r="M799" s="201"/>
      <c r="N799" s="201"/>
      <c r="O799" s="201"/>
      <c r="P799" s="201"/>
      <c r="Q799" s="201"/>
      <c r="R799" s="201"/>
      <c r="S799" s="201"/>
      <c r="T799" s="201"/>
      <c r="U799" s="201"/>
      <c r="V799" s="201"/>
      <c r="W799" s="201"/>
      <c r="X799" s="201"/>
      <c r="Y799" s="201"/>
      <c r="Z799" s="201"/>
    </row>
    <row r="800" spans="1:26" ht="12.75" customHeight="1" x14ac:dyDescent="0.2">
      <c r="A800" s="201"/>
      <c r="B800" s="201"/>
      <c r="C800" s="201"/>
      <c r="D800" s="201"/>
      <c r="E800" s="201"/>
      <c r="F800" s="201"/>
      <c r="G800" s="201"/>
      <c r="H800" s="201"/>
      <c r="I800" s="201"/>
      <c r="J800" s="201"/>
      <c r="K800" s="201"/>
      <c r="L800" s="201"/>
      <c r="M800" s="201"/>
      <c r="N800" s="201"/>
      <c r="O800" s="201"/>
      <c r="P800" s="201"/>
      <c r="Q800" s="201"/>
      <c r="R800" s="201"/>
      <c r="S800" s="201"/>
      <c r="T800" s="201"/>
      <c r="U800" s="201"/>
      <c r="V800" s="201"/>
      <c r="W800" s="201"/>
      <c r="X800" s="201"/>
      <c r="Y800" s="201"/>
      <c r="Z800" s="201"/>
    </row>
    <row r="801" spans="1:26" ht="12.75" customHeight="1" x14ac:dyDescent="0.2">
      <c r="A801" s="201"/>
      <c r="B801" s="201"/>
      <c r="C801" s="201"/>
      <c r="D801" s="201"/>
      <c r="E801" s="201"/>
      <c r="F801" s="201"/>
      <c r="G801" s="201"/>
      <c r="H801" s="201"/>
      <c r="I801" s="201"/>
      <c r="J801" s="201"/>
      <c r="K801" s="201"/>
      <c r="L801" s="201"/>
      <c r="M801" s="201"/>
      <c r="N801" s="201"/>
      <c r="O801" s="201"/>
      <c r="P801" s="201"/>
      <c r="Q801" s="201"/>
      <c r="R801" s="201"/>
      <c r="S801" s="201"/>
      <c r="T801" s="201"/>
      <c r="U801" s="201"/>
      <c r="V801" s="201"/>
      <c r="W801" s="201"/>
      <c r="X801" s="201"/>
      <c r="Y801" s="201"/>
      <c r="Z801" s="201"/>
    </row>
    <row r="802" spans="1:26" ht="12.75" customHeight="1" x14ac:dyDescent="0.2">
      <c r="A802" s="201"/>
      <c r="B802" s="201"/>
      <c r="C802" s="201"/>
      <c r="D802" s="201"/>
      <c r="E802" s="201"/>
      <c r="F802" s="201"/>
      <c r="G802" s="201"/>
      <c r="H802" s="201"/>
      <c r="I802" s="201"/>
      <c r="J802" s="201"/>
      <c r="K802" s="201"/>
      <c r="L802" s="201"/>
      <c r="M802" s="201"/>
      <c r="N802" s="201"/>
      <c r="O802" s="201"/>
      <c r="P802" s="201"/>
      <c r="Q802" s="201"/>
      <c r="R802" s="201"/>
      <c r="S802" s="201"/>
      <c r="T802" s="201"/>
      <c r="U802" s="201"/>
      <c r="V802" s="201"/>
      <c r="W802" s="201"/>
      <c r="X802" s="201"/>
      <c r="Y802" s="201"/>
      <c r="Z802" s="201"/>
    </row>
    <row r="803" spans="1:26" ht="12.75" customHeight="1" x14ac:dyDescent="0.2">
      <c r="A803" s="201"/>
      <c r="B803" s="201"/>
      <c r="C803" s="201"/>
      <c r="D803" s="201"/>
      <c r="E803" s="201"/>
      <c r="F803" s="201"/>
      <c r="G803" s="201"/>
      <c r="H803" s="201"/>
      <c r="I803" s="201"/>
      <c r="J803" s="201"/>
      <c r="K803" s="201"/>
      <c r="L803" s="201"/>
      <c r="M803" s="201"/>
      <c r="N803" s="201"/>
      <c r="O803" s="201"/>
      <c r="P803" s="201"/>
      <c r="Q803" s="201"/>
      <c r="R803" s="201"/>
      <c r="S803" s="201"/>
      <c r="T803" s="201"/>
      <c r="U803" s="201"/>
      <c r="V803" s="201"/>
      <c r="W803" s="201"/>
      <c r="X803" s="201"/>
      <c r="Y803" s="201"/>
      <c r="Z803" s="201"/>
    </row>
    <row r="804" spans="1:26" ht="12.75" customHeight="1" x14ac:dyDescent="0.2">
      <c r="A804" s="201"/>
      <c r="B804" s="201"/>
      <c r="C804" s="201"/>
      <c r="D804" s="201"/>
      <c r="E804" s="201"/>
      <c r="F804" s="201"/>
      <c r="G804" s="201"/>
      <c r="H804" s="201"/>
      <c r="I804" s="201"/>
      <c r="J804" s="201"/>
      <c r="K804" s="201"/>
      <c r="L804" s="201"/>
      <c r="M804" s="201"/>
      <c r="N804" s="201"/>
      <c r="O804" s="201"/>
      <c r="P804" s="201"/>
      <c r="Q804" s="201"/>
      <c r="R804" s="201"/>
      <c r="S804" s="201"/>
      <c r="T804" s="201"/>
      <c r="U804" s="201"/>
      <c r="V804" s="201"/>
      <c r="W804" s="201"/>
      <c r="X804" s="201"/>
      <c r="Y804" s="201"/>
      <c r="Z804" s="201"/>
    </row>
    <row r="805" spans="1:26" ht="12.75" customHeight="1" x14ac:dyDescent="0.2">
      <c r="A805" s="201"/>
      <c r="B805" s="201"/>
      <c r="C805" s="201"/>
      <c r="D805" s="201"/>
      <c r="E805" s="201"/>
      <c r="F805" s="201"/>
      <c r="G805" s="201"/>
      <c r="H805" s="201"/>
      <c r="I805" s="201"/>
      <c r="J805" s="201"/>
      <c r="K805" s="201"/>
      <c r="L805" s="201"/>
      <c r="M805" s="201"/>
      <c r="N805" s="201"/>
      <c r="O805" s="201"/>
      <c r="P805" s="201"/>
      <c r="Q805" s="201"/>
      <c r="R805" s="201"/>
      <c r="S805" s="201"/>
      <c r="T805" s="201"/>
      <c r="U805" s="201"/>
      <c r="V805" s="201"/>
      <c r="W805" s="201"/>
      <c r="X805" s="201"/>
      <c r="Y805" s="201"/>
      <c r="Z805" s="201"/>
    </row>
    <row r="806" spans="1:26" ht="12.75" customHeight="1" x14ac:dyDescent="0.2">
      <c r="A806" s="201"/>
      <c r="B806" s="201"/>
      <c r="C806" s="201"/>
      <c r="D806" s="201"/>
      <c r="E806" s="201"/>
      <c r="F806" s="201"/>
      <c r="G806" s="201"/>
      <c r="H806" s="201"/>
      <c r="I806" s="201"/>
      <c r="J806" s="201"/>
      <c r="K806" s="201"/>
      <c r="L806" s="201"/>
      <c r="M806" s="201"/>
      <c r="N806" s="201"/>
      <c r="O806" s="201"/>
      <c r="P806" s="201"/>
      <c r="Q806" s="201"/>
      <c r="R806" s="201"/>
      <c r="S806" s="201"/>
      <c r="T806" s="201"/>
      <c r="U806" s="201"/>
      <c r="V806" s="201"/>
      <c r="W806" s="201"/>
      <c r="X806" s="201"/>
      <c r="Y806" s="201"/>
      <c r="Z806" s="201"/>
    </row>
    <row r="807" spans="1:26" ht="12.75" customHeight="1" x14ac:dyDescent="0.2">
      <c r="A807" s="201"/>
      <c r="B807" s="201"/>
      <c r="C807" s="201"/>
      <c r="D807" s="201"/>
      <c r="E807" s="201"/>
      <c r="F807" s="201"/>
      <c r="G807" s="201"/>
      <c r="H807" s="201"/>
      <c r="I807" s="201"/>
      <c r="J807" s="201"/>
      <c r="K807" s="201"/>
      <c r="L807" s="201"/>
      <c r="M807" s="201"/>
      <c r="N807" s="201"/>
      <c r="O807" s="201"/>
      <c r="P807" s="201"/>
      <c r="Q807" s="201"/>
      <c r="R807" s="201"/>
      <c r="S807" s="201"/>
      <c r="T807" s="201"/>
      <c r="U807" s="201"/>
      <c r="V807" s="201"/>
      <c r="W807" s="201"/>
      <c r="X807" s="201"/>
      <c r="Y807" s="201"/>
      <c r="Z807" s="201"/>
    </row>
    <row r="808" spans="1:26" ht="12.75" customHeight="1" x14ac:dyDescent="0.2">
      <c r="A808" s="201"/>
      <c r="B808" s="201"/>
      <c r="C808" s="201"/>
      <c r="D808" s="201"/>
      <c r="E808" s="201"/>
      <c r="F808" s="201"/>
      <c r="G808" s="201"/>
      <c r="H808" s="201"/>
      <c r="I808" s="201"/>
      <c r="J808" s="201"/>
      <c r="K808" s="201"/>
      <c r="L808" s="201"/>
      <c r="M808" s="201"/>
      <c r="N808" s="201"/>
      <c r="O808" s="201"/>
      <c r="P808" s="201"/>
      <c r="Q808" s="201"/>
      <c r="R808" s="201"/>
      <c r="S808" s="201"/>
      <c r="T808" s="201"/>
      <c r="U808" s="201"/>
      <c r="V808" s="201"/>
      <c r="W808" s="201"/>
      <c r="X808" s="201"/>
      <c r="Y808" s="201"/>
      <c r="Z808" s="201"/>
    </row>
    <row r="809" spans="1:26" ht="12.75" customHeight="1" x14ac:dyDescent="0.2">
      <c r="A809" s="201"/>
      <c r="B809" s="201"/>
      <c r="C809" s="201"/>
      <c r="D809" s="201"/>
      <c r="E809" s="201"/>
      <c r="F809" s="201"/>
      <c r="G809" s="201"/>
      <c r="H809" s="201"/>
      <c r="I809" s="201"/>
      <c r="J809" s="201"/>
      <c r="K809" s="201"/>
      <c r="L809" s="201"/>
      <c r="M809" s="201"/>
      <c r="N809" s="201"/>
      <c r="O809" s="201"/>
      <c r="P809" s="201"/>
      <c r="Q809" s="201"/>
      <c r="R809" s="201"/>
      <c r="S809" s="201"/>
      <c r="T809" s="201"/>
      <c r="U809" s="201"/>
      <c r="V809" s="201"/>
      <c r="W809" s="201"/>
      <c r="X809" s="201"/>
      <c r="Y809" s="201"/>
      <c r="Z809" s="201"/>
    </row>
    <row r="810" spans="1:26" ht="12.75" customHeight="1" x14ac:dyDescent="0.2">
      <c r="A810" s="201"/>
      <c r="B810" s="201"/>
      <c r="C810" s="201"/>
      <c r="D810" s="201"/>
      <c r="E810" s="201"/>
      <c r="F810" s="201"/>
      <c r="G810" s="201"/>
      <c r="H810" s="201"/>
      <c r="I810" s="201"/>
      <c r="J810" s="201"/>
      <c r="K810" s="201"/>
      <c r="L810" s="201"/>
      <c r="M810" s="201"/>
      <c r="N810" s="201"/>
      <c r="O810" s="201"/>
      <c r="P810" s="201"/>
      <c r="Q810" s="201"/>
      <c r="R810" s="201"/>
      <c r="S810" s="201"/>
      <c r="T810" s="201"/>
      <c r="U810" s="201"/>
      <c r="V810" s="201"/>
      <c r="W810" s="201"/>
      <c r="X810" s="201"/>
      <c r="Y810" s="201"/>
      <c r="Z810" s="201"/>
    </row>
    <row r="811" spans="1:26" ht="12.75" customHeight="1" x14ac:dyDescent="0.2">
      <c r="A811" s="201"/>
      <c r="B811" s="201"/>
      <c r="C811" s="201"/>
      <c r="D811" s="201"/>
      <c r="E811" s="201"/>
      <c r="F811" s="201"/>
      <c r="G811" s="201"/>
      <c r="H811" s="201"/>
      <c r="I811" s="201"/>
      <c r="J811" s="201"/>
      <c r="K811" s="201"/>
      <c r="L811" s="201"/>
      <c r="M811" s="201"/>
      <c r="N811" s="201"/>
      <c r="O811" s="201"/>
      <c r="P811" s="201"/>
      <c r="Q811" s="201"/>
      <c r="R811" s="201"/>
      <c r="S811" s="201"/>
      <c r="T811" s="201"/>
      <c r="U811" s="201"/>
      <c r="V811" s="201"/>
      <c r="W811" s="201"/>
      <c r="X811" s="201"/>
      <c r="Y811" s="201"/>
      <c r="Z811" s="201"/>
    </row>
    <row r="812" spans="1:26" ht="12.75" customHeight="1" x14ac:dyDescent="0.2">
      <c r="A812" s="201"/>
      <c r="B812" s="201"/>
      <c r="C812" s="201"/>
      <c r="D812" s="201"/>
      <c r="E812" s="201"/>
      <c r="F812" s="201"/>
      <c r="G812" s="201"/>
      <c r="H812" s="201"/>
      <c r="I812" s="201"/>
      <c r="J812" s="201"/>
      <c r="K812" s="201"/>
      <c r="L812" s="201"/>
      <c r="M812" s="201"/>
      <c r="N812" s="201"/>
      <c r="O812" s="201"/>
      <c r="P812" s="201"/>
      <c r="Q812" s="201"/>
      <c r="R812" s="201"/>
      <c r="S812" s="201"/>
      <c r="T812" s="201"/>
      <c r="U812" s="201"/>
      <c r="V812" s="201"/>
      <c r="W812" s="201"/>
      <c r="X812" s="201"/>
      <c r="Y812" s="201"/>
      <c r="Z812" s="201"/>
    </row>
    <row r="813" spans="1:26" ht="12.75" customHeight="1" x14ac:dyDescent="0.2">
      <c r="A813" s="201"/>
      <c r="B813" s="201"/>
      <c r="C813" s="201"/>
      <c r="D813" s="201"/>
      <c r="E813" s="201"/>
      <c r="F813" s="201"/>
      <c r="G813" s="201"/>
      <c r="H813" s="201"/>
      <c r="I813" s="201"/>
      <c r="J813" s="201"/>
      <c r="K813" s="201"/>
      <c r="L813" s="201"/>
      <c r="M813" s="201"/>
      <c r="N813" s="201"/>
      <c r="O813" s="201"/>
      <c r="P813" s="201"/>
      <c r="Q813" s="201"/>
      <c r="R813" s="201"/>
      <c r="S813" s="201"/>
      <c r="T813" s="201"/>
      <c r="U813" s="201"/>
      <c r="V813" s="201"/>
      <c r="W813" s="201"/>
      <c r="X813" s="201"/>
      <c r="Y813" s="201"/>
      <c r="Z813" s="201"/>
    </row>
    <row r="814" spans="1:26" ht="12.75" customHeight="1" x14ac:dyDescent="0.2">
      <c r="A814" s="201"/>
      <c r="B814" s="201"/>
      <c r="C814" s="201"/>
      <c r="D814" s="201"/>
      <c r="E814" s="201"/>
      <c r="F814" s="201"/>
      <c r="G814" s="201"/>
      <c r="H814" s="201"/>
      <c r="I814" s="201"/>
      <c r="J814" s="201"/>
      <c r="K814" s="201"/>
      <c r="L814" s="201"/>
      <c r="M814" s="201"/>
      <c r="N814" s="201"/>
      <c r="O814" s="201"/>
      <c r="P814" s="201"/>
      <c r="Q814" s="201"/>
      <c r="R814" s="201"/>
      <c r="S814" s="201"/>
      <c r="T814" s="201"/>
      <c r="U814" s="201"/>
      <c r="V814" s="201"/>
      <c r="W814" s="201"/>
      <c r="X814" s="201"/>
      <c r="Y814" s="201"/>
      <c r="Z814" s="201"/>
    </row>
    <row r="815" spans="1:26" ht="12.75" customHeight="1" x14ac:dyDescent="0.2">
      <c r="A815" s="201"/>
      <c r="B815" s="201"/>
      <c r="C815" s="201"/>
      <c r="D815" s="201"/>
      <c r="E815" s="201"/>
      <c r="F815" s="201"/>
      <c r="G815" s="201"/>
      <c r="H815" s="201"/>
      <c r="I815" s="201"/>
      <c r="J815" s="201"/>
      <c r="K815" s="201"/>
      <c r="L815" s="201"/>
      <c r="M815" s="201"/>
      <c r="N815" s="201"/>
      <c r="O815" s="201"/>
      <c r="P815" s="201"/>
      <c r="Q815" s="201"/>
      <c r="R815" s="201"/>
      <c r="S815" s="201"/>
      <c r="T815" s="201"/>
      <c r="U815" s="201"/>
      <c r="V815" s="201"/>
      <c r="W815" s="201"/>
      <c r="X815" s="201"/>
      <c r="Y815" s="201"/>
      <c r="Z815" s="201"/>
    </row>
    <row r="816" spans="1:26" ht="12.75" customHeight="1" x14ac:dyDescent="0.2">
      <c r="A816" s="201"/>
      <c r="B816" s="201"/>
      <c r="C816" s="201"/>
      <c r="D816" s="201"/>
      <c r="E816" s="201"/>
      <c r="F816" s="201"/>
      <c r="G816" s="201"/>
      <c r="H816" s="201"/>
      <c r="I816" s="201"/>
      <c r="J816" s="201"/>
      <c r="K816" s="201"/>
      <c r="L816" s="201"/>
      <c r="M816" s="201"/>
      <c r="N816" s="201"/>
      <c r="O816" s="201"/>
      <c r="P816" s="201"/>
      <c r="Q816" s="201"/>
      <c r="R816" s="201"/>
      <c r="S816" s="201"/>
      <c r="T816" s="201"/>
      <c r="U816" s="201"/>
      <c r="V816" s="201"/>
      <c r="W816" s="201"/>
      <c r="X816" s="201"/>
      <c r="Y816" s="201"/>
      <c r="Z816" s="201"/>
    </row>
    <row r="817" spans="1:26" ht="12.75" customHeight="1" x14ac:dyDescent="0.2">
      <c r="A817" s="201"/>
      <c r="B817" s="201"/>
      <c r="C817" s="201"/>
      <c r="D817" s="201"/>
      <c r="E817" s="201"/>
      <c r="F817" s="201"/>
      <c r="G817" s="201"/>
      <c r="H817" s="201"/>
      <c r="I817" s="201"/>
      <c r="J817" s="201"/>
      <c r="K817" s="201"/>
      <c r="L817" s="201"/>
      <c r="M817" s="201"/>
      <c r="N817" s="201"/>
      <c r="O817" s="201"/>
      <c r="P817" s="201"/>
      <c r="Q817" s="201"/>
      <c r="R817" s="201"/>
      <c r="S817" s="201"/>
      <c r="T817" s="201"/>
      <c r="U817" s="201"/>
      <c r="V817" s="201"/>
      <c r="W817" s="201"/>
      <c r="X817" s="201"/>
      <c r="Y817" s="201"/>
      <c r="Z817" s="201"/>
    </row>
    <row r="818" spans="1:26" ht="12.75" customHeight="1" x14ac:dyDescent="0.2">
      <c r="A818" s="201"/>
      <c r="B818" s="201"/>
      <c r="C818" s="201"/>
      <c r="D818" s="201"/>
      <c r="E818" s="201"/>
      <c r="F818" s="201"/>
      <c r="G818" s="201"/>
      <c r="H818" s="201"/>
      <c r="I818" s="201"/>
      <c r="J818" s="201"/>
      <c r="K818" s="201"/>
      <c r="L818" s="201"/>
      <c r="M818" s="201"/>
      <c r="N818" s="201"/>
      <c r="O818" s="201"/>
      <c r="P818" s="201"/>
      <c r="Q818" s="201"/>
      <c r="R818" s="201"/>
      <c r="S818" s="201"/>
      <c r="T818" s="201"/>
      <c r="U818" s="201"/>
      <c r="V818" s="201"/>
      <c r="W818" s="201"/>
      <c r="X818" s="201"/>
      <c r="Y818" s="201"/>
      <c r="Z818" s="201"/>
    </row>
    <row r="819" spans="1:26" ht="12.75" customHeight="1" x14ac:dyDescent="0.2">
      <c r="A819" s="201"/>
      <c r="B819" s="201"/>
      <c r="C819" s="201"/>
      <c r="D819" s="201"/>
      <c r="E819" s="201"/>
      <c r="F819" s="201"/>
      <c r="G819" s="201"/>
      <c r="H819" s="201"/>
      <c r="I819" s="201"/>
      <c r="J819" s="201"/>
      <c r="K819" s="201"/>
      <c r="L819" s="201"/>
      <c r="M819" s="201"/>
      <c r="N819" s="201"/>
      <c r="O819" s="201"/>
      <c r="P819" s="201"/>
      <c r="Q819" s="201"/>
      <c r="R819" s="201"/>
      <c r="S819" s="201"/>
      <c r="T819" s="201"/>
      <c r="U819" s="201"/>
      <c r="V819" s="201"/>
      <c r="W819" s="201"/>
      <c r="X819" s="201"/>
      <c r="Y819" s="201"/>
      <c r="Z819" s="201"/>
    </row>
    <row r="820" spans="1:26" ht="12.75" customHeight="1" x14ac:dyDescent="0.2">
      <c r="A820" s="201"/>
      <c r="B820" s="201"/>
      <c r="C820" s="201"/>
      <c r="D820" s="201"/>
      <c r="E820" s="201"/>
      <c r="F820" s="201"/>
      <c r="G820" s="201"/>
      <c r="H820" s="201"/>
      <c r="I820" s="201"/>
      <c r="J820" s="201"/>
      <c r="K820" s="201"/>
      <c r="L820" s="201"/>
      <c r="M820" s="201"/>
      <c r="N820" s="201"/>
      <c r="O820" s="201"/>
      <c r="P820" s="201"/>
      <c r="Q820" s="201"/>
      <c r="R820" s="201"/>
      <c r="S820" s="201"/>
      <c r="T820" s="201"/>
      <c r="U820" s="201"/>
      <c r="V820" s="201"/>
      <c r="W820" s="201"/>
      <c r="X820" s="201"/>
      <c r="Y820" s="201"/>
      <c r="Z820" s="201"/>
    </row>
    <row r="821" spans="1:26" ht="12.75" customHeight="1" x14ac:dyDescent="0.2">
      <c r="A821" s="201"/>
      <c r="B821" s="201"/>
      <c r="C821" s="201"/>
      <c r="D821" s="201"/>
      <c r="E821" s="201"/>
      <c r="F821" s="201"/>
      <c r="G821" s="201"/>
      <c r="H821" s="201"/>
      <c r="I821" s="201"/>
      <c r="J821" s="201"/>
      <c r="K821" s="201"/>
      <c r="L821" s="201"/>
      <c r="M821" s="201"/>
      <c r="N821" s="201"/>
      <c r="O821" s="201"/>
      <c r="P821" s="201"/>
      <c r="Q821" s="201"/>
      <c r="R821" s="201"/>
      <c r="S821" s="201"/>
      <c r="T821" s="201"/>
      <c r="U821" s="201"/>
      <c r="V821" s="201"/>
      <c r="W821" s="201"/>
      <c r="X821" s="201"/>
      <c r="Y821" s="201"/>
      <c r="Z821" s="201"/>
    </row>
    <row r="822" spans="1:26" ht="12.75" customHeight="1" x14ac:dyDescent="0.2">
      <c r="A822" s="201"/>
      <c r="B822" s="201"/>
      <c r="C822" s="201"/>
      <c r="D822" s="201"/>
      <c r="E822" s="201"/>
      <c r="F822" s="201"/>
      <c r="G822" s="201"/>
      <c r="H822" s="201"/>
      <c r="I822" s="201"/>
      <c r="J822" s="201"/>
      <c r="K822" s="201"/>
      <c r="L822" s="201"/>
      <c r="M822" s="201"/>
      <c r="N822" s="201"/>
      <c r="O822" s="201"/>
      <c r="P822" s="201"/>
      <c r="Q822" s="201"/>
      <c r="R822" s="201"/>
      <c r="S822" s="201"/>
      <c r="T822" s="201"/>
      <c r="U822" s="201"/>
      <c r="V822" s="201"/>
      <c r="W822" s="201"/>
      <c r="X822" s="201"/>
      <c r="Y822" s="201"/>
      <c r="Z822" s="201"/>
    </row>
    <row r="823" spans="1:26" ht="12.75" customHeight="1" x14ac:dyDescent="0.2">
      <c r="A823" s="201"/>
      <c r="B823" s="201"/>
      <c r="C823" s="201"/>
      <c r="D823" s="201"/>
      <c r="E823" s="201"/>
      <c r="F823" s="201"/>
      <c r="G823" s="201"/>
      <c r="H823" s="201"/>
      <c r="I823" s="201"/>
      <c r="J823" s="201"/>
      <c r="K823" s="201"/>
      <c r="L823" s="201"/>
      <c r="M823" s="201"/>
      <c r="N823" s="201"/>
      <c r="O823" s="201"/>
      <c r="P823" s="201"/>
      <c r="Q823" s="201"/>
      <c r="R823" s="201"/>
      <c r="S823" s="201"/>
      <c r="T823" s="201"/>
      <c r="U823" s="201"/>
      <c r="V823" s="201"/>
      <c r="W823" s="201"/>
      <c r="X823" s="201"/>
      <c r="Y823" s="201"/>
      <c r="Z823" s="201"/>
    </row>
    <row r="824" spans="1:26" ht="12.75" customHeight="1" x14ac:dyDescent="0.2">
      <c r="A824" s="201"/>
      <c r="B824" s="201"/>
      <c r="C824" s="201"/>
      <c r="D824" s="201"/>
      <c r="E824" s="201"/>
      <c r="F824" s="201"/>
      <c r="G824" s="201"/>
      <c r="H824" s="201"/>
      <c r="I824" s="201"/>
      <c r="J824" s="201"/>
      <c r="K824" s="201"/>
      <c r="L824" s="201"/>
      <c r="M824" s="201"/>
      <c r="N824" s="201"/>
      <c r="O824" s="201"/>
      <c r="P824" s="201"/>
      <c r="Q824" s="201"/>
      <c r="R824" s="201"/>
      <c r="S824" s="201"/>
      <c r="T824" s="201"/>
      <c r="U824" s="201"/>
      <c r="V824" s="201"/>
      <c r="W824" s="201"/>
      <c r="X824" s="201"/>
      <c r="Y824" s="201"/>
      <c r="Z824" s="201"/>
    </row>
    <row r="825" spans="1:26" ht="12.75" customHeight="1" x14ac:dyDescent="0.2">
      <c r="A825" s="201"/>
      <c r="B825" s="201"/>
      <c r="C825" s="201"/>
      <c r="D825" s="201"/>
      <c r="E825" s="201"/>
      <c r="F825" s="201"/>
      <c r="G825" s="201"/>
      <c r="H825" s="201"/>
      <c r="I825" s="201"/>
      <c r="J825" s="201"/>
      <c r="K825" s="201"/>
      <c r="L825" s="201"/>
      <c r="M825" s="201"/>
      <c r="N825" s="201"/>
      <c r="O825" s="201"/>
      <c r="P825" s="201"/>
      <c r="Q825" s="201"/>
      <c r="R825" s="201"/>
      <c r="S825" s="201"/>
      <c r="T825" s="201"/>
      <c r="U825" s="201"/>
      <c r="V825" s="201"/>
      <c r="W825" s="201"/>
      <c r="X825" s="201"/>
      <c r="Y825" s="201"/>
      <c r="Z825" s="201"/>
    </row>
    <row r="826" spans="1:26" ht="12.75" customHeight="1" x14ac:dyDescent="0.2">
      <c r="A826" s="201"/>
      <c r="B826" s="201"/>
      <c r="C826" s="201"/>
      <c r="D826" s="201"/>
      <c r="E826" s="201"/>
      <c r="F826" s="201"/>
      <c r="G826" s="201"/>
      <c r="H826" s="201"/>
      <c r="I826" s="201"/>
      <c r="J826" s="201"/>
      <c r="K826" s="201"/>
      <c r="L826" s="201"/>
      <c r="M826" s="201"/>
      <c r="N826" s="201"/>
      <c r="O826" s="201"/>
      <c r="P826" s="201"/>
      <c r="Q826" s="201"/>
      <c r="R826" s="201"/>
      <c r="S826" s="201"/>
      <c r="T826" s="201"/>
      <c r="U826" s="201"/>
      <c r="V826" s="201"/>
      <c r="W826" s="201"/>
      <c r="X826" s="201"/>
      <c r="Y826" s="201"/>
      <c r="Z826" s="201"/>
    </row>
    <row r="827" spans="1:26" ht="12.75" customHeight="1" x14ac:dyDescent="0.2">
      <c r="A827" s="201"/>
      <c r="B827" s="201"/>
      <c r="C827" s="201"/>
      <c r="D827" s="201"/>
      <c r="E827" s="201"/>
      <c r="F827" s="201"/>
      <c r="G827" s="201"/>
      <c r="H827" s="201"/>
      <c r="I827" s="201"/>
      <c r="J827" s="201"/>
      <c r="K827" s="201"/>
      <c r="L827" s="201"/>
      <c r="M827" s="201"/>
      <c r="N827" s="201"/>
      <c r="O827" s="201"/>
      <c r="P827" s="201"/>
      <c r="Q827" s="201"/>
      <c r="R827" s="201"/>
      <c r="S827" s="201"/>
      <c r="T827" s="201"/>
      <c r="U827" s="201"/>
      <c r="V827" s="201"/>
      <c r="W827" s="201"/>
      <c r="X827" s="201"/>
      <c r="Y827" s="201"/>
      <c r="Z827" s="201"/>
    </row>
    <row r="828" spans="1:26" ht="12.75" customHeight="1" x14ac:dyDescent="0.2">
      <c r="A828" s="201"/>
      <c r="B828" s="201"/>
      <c r="C828" s="201"/>
      <c r="D828" s="201"/>
      <c r="E828" s="201"/>
      <c r="F828" s="201"/>
      <c r="G828" s="201"/>
      <c r="H828" s="201"/>
      <c r="I828" s="201"/>
      <c r="J828" s="201"/>
      <c r="K828" s="201"/>
      <c r="L828" s="201"/>
      <c r="M828" s="201"/>
      <c r="N828" s="201"/>
      <c r="O828" s="201"/>
      <c r="P828" s="201"/>
      <c r="Q828" s="201"/>
      <c r="R828" s="201"/>
      <c r="S828" s="201"/>
      <c r="T828" s="201"/>
      <c r="U828" s="201"/>
      <c r="V828" s="201"/>
      <c r="W828" s="201"/>
      <c r="X828" s="201"/>
      <c r="Y828" s="201"/>
      <c r="Z828" s="201"/>
    </row>
    <row r="829" spans="1:26" ht="12.75" customHeight="1" x14ac:dyDescent="0.2">
      <c r="A829" s="201"/>
      <c r="B829" s="201"/>
      <c r="C829" s="201"/>
      <c r="D829" s="201"/>
      <c r="E829" s="201"/>
      <c r="F829" s="201"/>
      <c r="G829" s="201"/>
      <c r="H829" s="201"/>
      <c r="I829" s="201"/>
      <c r="J829" s="201"/>
      <c r="K829" s="201"/>
      <c r="L829" s="201"/>
      <c r="M829" s="201"/>
      <c r="N829" s="201"/>
      <c r="O829" s="201"/>
      <c r="P829" s="201"/>
      <c r="Q829" s="201"/>
      <c r="R829" s="201"/>
      <c r="S829" s="201"/>
      <c r="T829" s="201"/>
      <c r="U829" s="201"/>
      <c r="V829" s="201"/>
      <c r="W829" s="201"/>
      <c r="X829" s="201"/>
      <c r="Y829" s="201"/>
      <c r="Z829" s="201"/>
    </row>
    <row r="830" spans="1:26" ht="12.75" customHeight="1" x14ac:dyDescent="0.2">
      <c r="A830" s="201"/>
      <c r="B830" s="201"/>
      <c r="C830" s="201"/>
      <c r="D830" s="201"/>
      <c r="E830" s="201"/>
      <c r="F830" s="201"/>
      <c r="G830" s="201"/>
      <c r="H830" s="201"/>
      <c r="I830" s="201"/>
      <c r="J830" s="201"/>
      <c r="K830" s="201"/>
      <c r="L830" s="201"/>
      <c r="M830" s="201"/>
      <c r="N830" s="201"/>
      <c r="O830" s="201"/>
      <c r="P830" s="201"/>
      <c r="Q830" s="201"/>
      <c r="R830" s="201"/>
      <c r="S830" s="201"/>
      <c r="T830" s="201"/>
      <c r="U830" s="201"/>
      <c r="V830" s="201"/>
      <c r="W830" s="201"/>
      <c r="X830" s="201"/>
      <c r="Y830" s="201"/>
      <c r="Z830" s="201"/>
    </row>
    <row r="831" spans="1:26" ht="12.75" customHeight="1" x14ac:dyDescent="0.2">
      <c r="A831" s="201"/>
      <c r="B831" s="201"/>
      <c r="C831" s="201"/>
      <c r="D831" s="201"/>
      <c r="E831" s="201"/>
      <c r="F831" s="201"/>
      <c r="G831" s="201"/>
      <c r="H831" s="201"/>
      <c r="I831" s="201"/>
      <c r="J831" s="201"/>
      <c r="K831" s="201"/>
      <c r="L831" s="201"/>
      <c r="M831" s="201"/>
      <c r="N831" s="201"/>
      <c r="O831" s="201"/>
      <c r="P831" s="201"/>
      <c r="Q831" s="201"/>
      <c r="R831" s="201"/>
      <c r="S831" s="201"/>
      <c r="T831" s="201"/>
      <c r="U831" s="201"/>
      <c r="V831" s="201"/>
      <c r="W831" s="201"/>
      <c r="X831" s="201"/>
      <c r="Y831" s="201"/>
      <c r="Z831" s="201"/>
    </row>
    <row r="832" spans="1:26" ht="12.75" customHeight="1" x14ac:dyDescent="0.2">
      <c r="A832" s="201"/>
      <c r="B832" s="201"/>
      <c r="C832" s="201"/>
      <c r="D832" s="201"/>
      <c r="E832" s="201"/>
      <c r="F832" s="201"/>
      <c r="G832" s="201"/>
      <c r="H832" s="201"/>
      <c r="I832" s="201"/>
      <c r="J832" s="201"/>
      <c r="K832" s="201"/>
      <c r="L832" s="201"/>
      <c r="M832" s="201"/>
      <c r="N832" s="201"/>
      <c r="O832" s="201"/>
      <c r="P832" s="201"/>
      <c r="Q832" s="201"/>
      <c r="R832" s="201"/>
      <c r="S832" s="201"/>
      <c r="T832" s="201"/>
      <c r="U832" s="201"/>
      <c r="V832" s="201"/>
      <c r="W832" s="201"/>
      <c r="X832" s="201"/>
      <c r="Y832" s="201"/>
      <c r="Z832" s="201"/>
    </row>
    <row r="833" spans="1:26" ht="12.75" customHeight="1" x14ac:dyDescent="0.2">
      <c r="A833" s="201"/>
      <c r="B833" s="201"/>
      <c r="C833" s="201"/>
      <c r="D833" s="201"/>
      <c r="E833" s="201"/>
      <c r="F833" s="201"/>
      <c r="G833" s="201"/>
      <c r="H833" s="201"/>
      <c r="I833" s="201"/>
      <c r="J833" s="201"/>
      <c r="K833" s="201"/>
      <c r="L833" s="201"/>
      <c r="M833" s="201"/>
      <c r="N833" s="201"/>
      <c r="O833" s="201"/>
      <c r="P833" s="201"/>
      <c r="Q833" s="201"/>
      <c r="R833" s="201"/>
      <c r="S833" s="201"/>
      <c r="T833" s="201"/>
      <c r="U833" s="201"/>
      <c r="V833" s="201"/>
      <c r="W833" s="201"/>
      <c r="X833" s="201"/>
      <c r="Y833" s="201"/>
      <c r="Z833" s="201"/>
    </row>
    <row r="834" spans="1:26" ht="12.75" customHeight="1" x14ac:dyDescent="0.2">
      <c r="A834" s="201"/>
      <c r="B834" s="201"/>
      <c r="C834" s="201"/>
      <c r="D834" s="201"/>
      <c r="E834" s="201"/>
      <c r="F834" s="201"/>
      <c r="G834" s="201"/>
      <c r="H834" s="201"/>
      <c r="I834" s="201"/>
      <c r="J834" s="201"/>
      <c r="K834" s="201"/>
      <c r="L834" s="201"/>
      <c r="M834" s="201"/>
      <c r="N834" s="201"/>
      <c r="O834" s="201"/>
      <c r="P834" s="201"/>
      <c r="Q834" s="201"/>
      <c r="R834" s="201"/>
      <c r="S834" s="201"/>
      <c r="T834" s="201"/>
      <c r="U834" s="201"/>
      <c r="V834" s="201"/>
      <c r="W834" s="201"/>
      <c r="X834" s="201"/>
      <c r="Y834" s="201"/>
      <c r="Z834" s="201"/>
    </row>
    <row r="835" spans="1:26" ht="12.75" customHeight="1" x14ac:dyDescent="0.2">
      <c r="A835" s="201"/>
      <c r="B835" s="201"/>
      <c r="C835" s="201"/>
      <c r="D835" s="201"/>
      <c r="E835" s="201"/>
      <c r="F835" s="201"/>
      <c r="G835" s="201"/>
      <c r="H835" s="201"/>
      <c r="I835" s="201"/>
      <c r="J835" s="201"/>
      <c r="K835" s="201"/>
      <c r="L835" s="201"/>
      <c r="M835" s="201"/>
      <c r="N835" s="201"/>
      <c r="O835" s="201"/>
      <c r="P835" s="201"/>
      <c r="Q835" s="201"/>
      <c r="R835" s="201"/>
      <c r="S835" s="201"/>
      <c r="T835" s="201"/>
      <c r="U835" s="201"/>
      <c r="V835" s="201"/>
      <c r="W835" s="201"/>
      <c r="X835" s="201"/>
      <c r="Y835" s="201"/>
      <c r="Z835" s="201"/>
    </row>
    <row r="836" spans="1:26" ht="12.75" customHeight="1" x14ac:dyDescent="0.2">
      <c r="A836" s="201"/>
      <c r="B836" s="201"/>
      <c r="C836" s="201"/>
      <c r="D836" s="201"/>
      <c r="E836" s="201"/>
      <c r="F836" s="201"/>
      <c r="G836" s="201"/>
      <c r="H836" s="201"/>
      <c r="I836" s="201"/>
      <c r="J836" s="201"/>
      <c r="K836" s="201"/>
      <c r="L836" s="201"/>
      <c r="M836" s="201"/>
      <c r="N836" s="201"/>
      <c r="O836" s="201"/>
      <c r="P836" s="201"/>
      <c r="Q836" s="201"/>
      <c r="R836" s="201"/>
      <c r="S836" s="201"/>
      <c r="T836" s="201"/>
      <c r="U836" s="201"/>
      <c r="V836" s="201"/>
      <c r="W836" s="201"/>
      <c r="X836" s="201"/>
      <c r="Y836" s="201"/>
      <c r="Z836" s="201"/>
    </row>
    <row r="837" spans="1:26" ht="12.75" customHeight="1" x14ac:dyDescent="0.2">
      <c r="A837" s="201"/>
      <c r="B837" s="201"/>
      <c r="C837" s="201"/>
      <c r="D837" s="201"/>
      <c r="E837" s="201"/>
      <c r="F837" s="201"/>
      <c r="G837" s="201"/>
      <c r="H837" s="201"/>
      <c r="I837" s="201"/>
      <c r="J837" s="201"/>
      <c r="K837" s="201"/>
      <c r="L837" s="201"/>
      <c r="M837" s="201"/>
      <c r="N837" s="201"/>
      <c r="O837" s="201"/>
      <c r="P837" s="201"/>
      <c r="Q837" s="201"/>
      <c r="R837" s="201"/>
      <c r="S837" s="201"/>
      <c r="T837" s="201"/>
      <c r="U837" s="201"/>
      <c r="V837" s="201"/>
      <c r="W837" s="201"/>
      <c r="X837" s="201"/>
      <c r="Y837" s="201"/>
      <c r="Z837" s="201"/>
    </row>
    <row r="838" spans="1:26" ht="12.75" customHeight="1" x14ac:dyDescent="0.2">
      <c r="A838" s="201"/>
      <c r="B838" s="201"/>
      <c r="C838" s="201"/>
      <c r="D838" s="201"/>
      <c r="E838" s="201"/>
      <c r="F838" s="201"/>
      <c r="G838" s="201"/>
      <c r="H838" s="201"/>
      <c r="I838" s="201"/>
      <c r="J838" s="201"/>
      <c r="K838" s="201"/>
      <c r="L838" s="201"/>
      <c r="M838" s="201"/>
      <c r="N838" s="201"/>
      <c r="O838" s="201"/>
      <c r="P838" s="201"/>
      <c r="Q838" s="201"/>
      <c r="R838" s="201"/>
      <c r="S838" s="201"/>
      <c r="T838" s="201"/>
      <c r="U838" s="201"/>
      <c r="V838" s="201"/>
      <c r="W838" s="201"/>
      <c r="X838" s="201"/>
      <c r="Y838" s="201"/>
      <c r="Z838" s="201"/>
    </row>
    <row r="839" spans="1:26" ht="12.75" customHeight="1" x14ac:dyDescent="0.2">
      <c r="A839" s="201"/>
      <c r="B839" s="201"/>
      <c r="C839" s="201"/>
      <c r="D839" s="201"/>
      <c r="E839" s="201"/>
      <c r="F839" s="201"/>
      <c r="G839" s="201"/>
      <c r="H839" s="201"/>
      <c r="I839" s="201"/>
      <c r="J839" s="201"/>
      <c r="K839" s="201"/>
      <c r="L839" s="201"/>
      <c r="M839" s="201"/>
      <c r="N839" s="201"/>
      <c r="O839" s="201"/>
      <c r="P839" s="201"/>
      <c r="Q839" s="201"/>
      <c r="R839" s="201"/>
      <c r="S839" s="201"/>
      <c r="T839" s="201"/>
      <c r="U839" s="201"/>
      <c r="V839" s="201"/>
      <c r="W839" s="201"/>
      <c r="X839" s="201"/>
      <c r="Y839" s="201"/>
      <c r="Z839" s="201"/>
    </row>
    <row r="840" spans="1:26" ht="12.75" customHeight="1" x14ac:dyDescent="0.2">
      <c r="A840" s="201"/>
      <c r="B840" s="201"/>
      <c r="C840" s="201"/>
      <c r="D840" s="201"/>
      <c r="E840" s="201"/>
      <c r="F840" s="201"/>
      <c r="G840" s="201"/>
      <c r="H840" s="201"/>
      <c r="I840" s="201"/>
      <c r="J840" s="201"/>
      <c r="K840" s="201"/>
      <c r="L840" s="201"/>
      <c r="M840" s="201"/>
      <c r="N840" s="201"/>
      <c r="O840" s="201"/>
      <c r="P840" s="201"/>
      <c r="Q840" s="201"/>
      <c r="R840" s="201"/>
      <c r="S840" s="201"/>
      <c r="T840" s="201"/>
      <c r="U840" s="201"/>
      <c r="V840" s="201"/>
      <c r="W840" s="201"/>
      <c r="X840" s="201"/>
      <c r="Y840" s="201"/>
      <c r="Z840" s="201"/>
    </row>
    <row r="841" spans="1:26" ht="12.75" customHeight="1" x14ac:dyDescent="0.2">
      <c r="A841" s="201"/>
      <c r="B841" s="201"/>
      <c r="C841" s="201"/>
      <c r="D841" s="201"/>
      <c r="E841" s="201"/>
      <c r="F841" s="201"/>
      <c r="G841" s="201"/>
      <c r="H841" s="201"/>
      <c r="I841" s="201"/>
      <c r="J841" s="201"/>
      <c r="K841" s="201"/>
      <c r="L841" s="201"/>
      <c r="M841" s="201"/>
      <c r="N841" s="201"/>
      <c r="O841" s="201"/>
      <c r="P841" s="201"/>
      <c r="Q841" s="201"/>
      <c r="R841" s="201"/>
      <c r="S841" s="201"/>
      <c r="T841" s="201"/>
      <c r="U841" s="201"/>
      <c r="V841" s="201"/>
      <c r="W841" s="201"/>
      <c r="X841" s="201"/>
      <c r="Y841" s="201"/>
      <c r="Z841" s="201"/>
    </row>
    <row r="842" spans="1:26" ht="12.75" customHeight="1" x14ac:dyDescent="0.2">
      <c r="A842" s="201"/>
      <c r="B842" s="201"/>
      <c r="C842" s="201"/>
      <c r="D842" s="201"/>
      <c r="E842" s="201"/>
      <c r="F842" s="201"/>
      <c r="G842" s="201"/>
      <c r="H842" s="201"/>
      <c r="I842" s="201"/>
      <c r="J842" s="201"/>
      <c r="K842" s="201"/>
      <c r="L842" s="201"/>
      <c r="M842" s="201"/>
      <c r="N842" s="201"/>
      <c r="O842" s="201"/>
      <c r="P842" s="201"/>
      <c r="Q842" s="201"/>
      <c r="R842" s="201"/>
      <c r="S842" s="201"/>
      <c r="T842" s="201"/>
      <c r="U842" s="201"/>
      <c r="V842" s="201"/>
      <c r="W842" s="201"/>
      <c r="X842" s="201"/>
      <c r="Y842" s="201"/>
      <c r="Z842" s="201"/>
    </row>
    <row r="843" spans="1:26" ht="12.75" customHeight="1" x14ac:dyDescent="0.2">
      <c r="A843" s="201"/>
      <c r="B843" s="201"/>
      <c r="C843" s="201"/>
      <c r="D843" s="201"/>
      <c r="E843" s="201"/>
      <c r="F843" s="201"/>
      <c r="G843" s="201"/>
      <c r="H843" s="201"/>
      <c r="I843" s="201"/>
      <c r="J843" s="201"/>
      <c r="K843" s="201"/>
      <c r="L843" s="201"/>
      <c r="M843" s="201"/>
      <c r="N843" s="201"/>
      <c r="O843" s="201"/>
      <c r="P843" s="201"/>
      <c r="Q843" s="201"/>
      <c r="R843" s="201"/>
      <c r="S843" s="201"/>
      <c r="T843" s="201"/>
      <c r="U843" s="201"/>
      <c r="V843" s="201"/>
      <c r="W843" s="201"/>
      <c r="X843" s="201"/>
      <c r="Y843" s="201"/>
      <c r="Z843" s="201"/>
    </row>
    <row r="844" spans="1:26" ht="12.75" customHeight="1" x14ac:dyDescent="0.2">
      <c r="A844" s="201"/>
      <c r="B844" s="201"/>
      <c r="C844" s="201"/>
      <c r="D844" s="201"/>
      <c r="E844" s="201"/>
      <c r="F844" s="201"/>
      <c r="G844" s="201"/>
      <c r="H844" s="201"/>
      <c r="I844" s="201"/>
      <c r="J844" s="201"/>
      <c r="K844" s="201"/>
      <c r="L844" s="201"/>
      <c r="M844" s="201"/>
      <c r="N844" s="201"/>
      <c r="O844" s="201"/>
      <c r="P844" s="201"/>
      <c r="Q844" s="201"/>
      <c r="R844" s="201"/>
      <c r="S844" s="201"/>
      <c r="T844" s="201"/>
      <c r="U844" s="201"/>
      <c r="V844" s="201"/>
      <c r="W844" s="201"/>
      <c r="X844" s="201"/>
      <c r="Y844" s="201"/>
      <c r="Z844" s="201"/>
    </row>
    <row r="845" spans="1:26" ht="12.75" customHeight="1" x14ac:dyDescent="0.2">
      <c r="A845" s="201"/>
      <c r="B845" s="201"/>
      <c r="C845" s="201"/>
      <c r="D845" s="201"/>
      <c r="E845" s="201"/>
      <c r="F845" s="201"/>
      <c r="G845" s="201"/>
      <c r="H845" s="201"/>
      <c r="I845" s="201"/>
      <c r="J845" s="201"/>
      <c r="K845" s="201"/>
      <c r="L845" s="201"/>
      <c r="M845" s="201"/>
      <c r="N845" s="201"/>
      <c r="O845" s="201"/>
      <c r="P845" s="201"/>
      <c r="Q845" s="201"/>
      <c r="R845" s="201"/>
      <c r="S845" s="201"/>
      <c r="T845" s="201"/>
      <c r="U845" s="201"/>
      <c r="V845" s="201"/>
      <c r="W845" s="201"/>
      <c r="X845" s="201"/>
      <c r="Y845" s="201"/>
      <c r="Z845" s="201"/>
    </row>
    <row r="846" spans="1:26" ht="12.75" customHeight="1" x14ac:dyDescent="0.2">
      <c r="A846" s="201"/>
      <c r="B846" s="201"/>
      <c r="C846" s="201"/>
      <c r="D846" s="201"/>
      <c r="E846" s="201"/>
      <c r="F846" s="201"/>
      <c r="G846" s="201"/>
      <c r="H846" s="201"/>
      <c r="I846" s="201"/>
      <c r="J846" s="201"/>
      <c r="K846" s="201"/>
      <c r="L846" s="201"/>
      <c r="M846" s="201"/>
      <c r="N846" s="201"/>
      <c r="O846" s="201"/>
      <c r="P846" s="201"/>
      <c r="Q846" s="201"/>
      <c r="R846" s="201"/>
      <c r="S846" s="201"/>
      <c r="T846" s="201"/>
      <c r="U846" s="201"/>
      <c r="V846" s="201"/>
      <c r="W846" s="201"/>
      <c r="X846" s="201"/>
      <c r="Y846" s="201"/>
      <c r="Z846" s="201"/>
    </row>
    <row r="847" spans="1:26" ht="12.75" customHeight="1" x14ac:dyDescent="0.2">
      <c r="A847" s="201"/>
      <c r="B847" s="201"/>
      <c r="C847" s="201"/>
      <c r="D847" s="201"/>
      <c r="E847" s="201"/>
      <c r="F847" s="201"/>
      <c r="G847" s="201"/>
      <c r="H847" s="201"/>
      <c r="I847" s="201"/>
      <c r="J847" s="201"/>
      <c r="K847" s="201"/>
      <c r="L847" s="201"/>
      <c r="M847" s="201"/>
      <c r="N847" s="201"/>
      <c r="O847" s="201"/>
      <c r="P847" s="201"/>
      <c r="Q847" s="201"/>
      <c r="R847" s="201"/>
      <c r="S847" s="201"/>
      <c r="T847" s="201"/>
      <c r="U847" s="201"/>
      <c r="V847" s="201"/>
      <c r="W847" s="201"/>
      <c r="X847" s="201"/>
      <c r="Y847" s="201"/>
      <c r="Z847" s="201"/>
    </row>
    <row r="848" spans="1:26" ht="12.75" customHeight="1" x14ac:dyDescent="0.2">
      <c r="A848" s="201"/>
      <c r="B848" s="201"/>
      <c r="C848" s="201"/>
      <c r="D848" s="201"/>
      <c r="E848" s="201"/>
      <c r="F848" s="201"/>
      <c r="G848" s="201"/>
      <c r="H848" s="201"/>
      <c r="I848" s="201"/>
      <c r="J848" s="201"/>
      <c r="K848" s="201"/>
      <c r="L848" s="201"/>
      <c r="M848" s="201"/>
      <c r="N848" s="201"/>
      <c r="O848" s="201"/>
      <c r="P848" s="201"/>
      <c r="Q848" s="201"/>
      <c r="R848" s="201"/>
      <c r="S848" s="201"/>
      <c r="T848" s="201"/>
      <c r="U848" s="201"/>
      <c r="V848" s="201"/>
      <c r="W848" s="201"/>
      <c r="X848" s="201"/>
      <c r="Y848" s="201"/>
      <c r="Z848" s="201"/>
    </row>
    <row r="849" spans="1:26" ht="12.75" customHeight="1" x14ac:dyDescent="0.2">
      <c r="A849" s="201"/>
      <c r="B849" s="201"/>
      <c r="C849" s="201"/>
      <c r="D849" s="201"/>
      <c r="E849" s="201"/>
      <c r="F849" s="201"/>
      <c r="G849" s="201"/>
      <c r="H849" s="201"/>
      <c r="I849" s="201"/>
      <c r="J849" s="201"/>
      <c r="K849" s="201"/>
      <c r="L849" s="201"/>
      <c r="M849" s="201"/>
      <c r="N849" s="201"/>
      <c r="O849" s="201"/>
      <c r="P849" s="201"/>
      <c r="Q849" s="201"/>
      <c r="R849" s="201"/>
      <c r="S849" s="201"/>
      <c r="T849" s="201"/>
      <c r="U849" s="201"/>
      <c r="V849" s="201"/>
      <c r="W849" s="201"/>
      <c r="X849" s="201"/>
      <c r="Y849" s="201"/>
      <c r="Z849" s="201"/>
    </row>
    <row r="850" spans="1:26" ht="12.75" customHeight="1" x14ac:dyDescent="0.2">
      <c r="A850" s="201"/>
      <c r="B850" s="201"/>
      <c r="C850" s="201"/>
      <c r="D850" s="201"/>
      <c r="E850" s="201"/>
      <c r="F850" s="201"/>
      <c r="G850" s="201"/>
      <c r="H850" s="201"/>
      <c r="I850" s="201"/>
      <c r="J850" s="201"/>
      <c r="K850" s="201"/>
      <c r="L850" s="201"/>
      <c r="M850" s="201"/>
      <c r="N850" s="201"/>
      <c r="O850" s="201"/>
      <c r="P850" s="201"/>
      <c r="Q850" s="201"/>
      <c r="R850" s="201"/>
      <c r="S850" s="201"/>
      <c r="T850" s="201"/>
      <c r="U850" s="201"/>
      <c r="V850" s="201"/>
      <c r="W850" s="201"/>
      <c r="X850" s="201"/>
      <c r="Y850" s="201"/>
      <c r="Z850" s="201"/>
    </row>
    <row r="851" spans="1:26" ht="12.75" customHeight="1" x14ac:dyDescent="0.2">
      <c r="A851" s="201"/>
      <c r="B851" s="201"/>
      <c r="C851" s="201"/>
      <c r="D851" s="201"/>
      <c r="E851" s="201"/>
      <c r="F851" s="201"/>
      <c r="G851" s="201"/>
      <c r="H851" s="201"/>
      <c r="I851" s="201"/>
      <c r="J851" s="201"/>
      <c r="K851" s="201"/>
      <c r="L851" s="201"/>
      <c r="M851" s="201"/>
      <c r="N851" s="201"/>
      <c r="O851" s="201"/>
      <c r="P851" s="201"/>
      <c r="Q851" s="201"/>
      <c r="R851" s="201"/>
      <c r="S851" s="201"/>
      <c r="T851" s="201"/>
      <c r="U851" s="201"/>
      <c r="V851" s="201"/>
      <c r="W851" s="201"/>
      <c r="X851" s="201"/>
      <c r="Y851" s="201"/>
      <c r="Z851" s="201"/>
    </row>
    <row r="852" spans="1:26" ht="12.75" customHeight="1" x14ac:dyDescent="0.2">
      <c r="A852" s="201"/>
      <c r="B852" s="201"/>
      <c r="C852" s="201"/>
      <c r="D852" s="201"/>
      <c r="E852" s="201"/>
      <c r="F852" s="201"/>
      <c r="G852" s="201"/>
      <c r="H852" s="201"/>
      <c r="I852" s="201"/>
      <c r="J852" s="201"/>
      <c r="K852" s="201"/>
      <c r="L852" s="201"/>
      <c r="M852" s="201"/>
      <c r="N852" s="201"/>
      <c r="O852" s="201"/>
      <c r="P852" s="201"/>
      <c r="Q852" s="201"/>
      <c r="R852" s="201"/>
      <c r="S852" s="201"/>
      <c r="T852" s="201"/>
      <c r="U852" s="201"/>
      <c r="V852" s="201"/>
      <c r="W852" s="201"/>
      <c r="X852" s="201"/>
      <c r="Y852" s="201"/>
      <c r="Z852" s="201"/>
    </row>
    <row r="853" spans="1:26" ht="12.75" customHeight="1" x14ac:dyDescent="0.2">
      <c r="A853" s="201"/>
      <c r="B853" s="201"/>
      <c r="C853" s="201"/>
      <c r="D853" s="201"/>
      <c r="E853" s="201"/>
      <c r="F853" s="201"/>
      <c r="G853" s="201"/>
      <c r="H853" s="201"/>
      <c r="I853" s="201"/>
      <c r="J853" s="201"/>
      <c r="K853" s="201"/>
      <c r="L853" s="201"/>
      <c r="M853" s="201"/>
      <c r="N853" s="201"/>
      <c r="O853" s="201"/>
      <c r="P853" s="201"/>
      <c r="Q853" s="201"/>
      <c r="R853" s="201"/>
      <c r="S853" s="201"/>
      <c r="T853" s="201"/>
      <c r="U853" s="201"/>
      <c r="V853" s="201"/>
      <c r="W853" s="201"/>
      <c r="X853" s="201"/>
      <c r="Y853" s="201"/>
      <c r="Z853" s="201"/>
    </row>
    <row r="854" spans="1:26" ht="12.75" customHeight="1" x14ac:dyDescent="0.2">
      <c r="A854" s="201"/>
      <c r="B854" s="201"/>
      <c r="C854" s="201"/>
      <c r="D854" s="201"/>
      <c r="E854" s="201"/>
      <c r="F854" s="201"/>
      <c r="G854" s="201"/>
      <c r="H854" s="201"/>
      <c r="I854" s="201"/>
      <c r="J854" s="201"/>
      <c r="K854" s="201"/>
      <c r="L854" s="201"/>
      <c r="M854" s="201"/>
      <c r="N854" s="201"/>
      <c r="O854" s="201"/>
      <c r="P854" s="201"/>
      <c r="Q854" s="201"/>
      <c r="R854" s="201"/>
      <c r="S854" s="201"/>
      <c r="T854" s="201"/>
      <c r="U854" s="201"/>
      <c r="V854" s="201"/>
      <c r="W854" s="201"/>
      <c r="X854" s="201"/>
      <c r="Y854" s="201"/>
      <c r="Z854" s="201"/>
    </row>
    <row r="855" spans="1:26" ht="12.75" customHeight="1" x14ac:dyDescent="0.2">
      <c r="A855" s="201"/>
      <c r="B855" s="201"/>
      <c r="C855" s="201"/>
      <c r="D855" s="201"/>
      <c r="E855" s="201"/>
      <c r="F855" s="201"/>
      <c r="G855" s="201"/>
      <c r="H855" s="201"/>
      <c r="I855" s="201"/>
      <c r="J855" s="201"/>
      <c r="K855" s="201"/>
      <c r="L855" s="201"/>
      <c r="M855" s="201"/>
      <c r="N855" s="201"/>
      <c r="O855" s="201"/>
      <c r="P855" s="201"/>
      <c r="Q855" s="201"/>
      <c r="R855" s="201"/>
      <c r="S855" s="201"/>
      <c r="T855" s="201"/>
      <c r="U855" s="201"/>
      <c r="V855" s="201"/>
      <c r="W855" s="201"/>
      <c r="X855" s="201"/>
      <c r="Y855" s="201"/>
      <c r="Z855" s="201"/>
    </row>
    <row r="856" spans="1:26" ht="12.75" customHeight="1" x14ac:dyDescent="0.2">
      <c r="A856" s="201"/>
      <c r="B856" s="201"/>
      <c r="C856" s="201"/>
      <c r="D856" s="201"/>
      <c r="E856" s="201"/>
      <c r="F856" s="201"/>
      <c r="G856" s="201"/>
      <c r="H856" s="201"/>
      <c r="I856" s="201"/>
      <c r="J856" s="201"/>
      <c r="K856" s="201"/>
      <c r="L856" s="201"/>
      <c r="M856" s="201"/>
      <c r="N856" s="201"/>
      <c r="O856" s="201"/>
      <c r="P856" s="201"/>
      <c r="Q856" s="201"/>
      <c r="R856" s="201"/>
      <c r="S856" s="201"/>
      <c r="T856" s="201"/>
      <c r="U856" s="201"/>
      <c r="V856" s="201"/>
      <c r="W856" s="201"/>
      <c r="X856" s="201"/>
      <c r="Y856" s="201"/>
      <c r="Z856" s="201"/>
    </row>
    <row r="857" spans="1:26" ht="12.75" customHeight="1" x14ac:dyDescent="0.2">
      <c r="A857" s="201"/>
      <c r="B857" s="201"/>
      <c r="C857" s="201"/>
      <c r="D857" s="201"/>
      <c r="E857" s="201"/>
      <c r="F857" s="201"/>
      <c r="G857" s="201"/>
      <c r="H857" s="201"/>
      <c r="I857" s="201"/>
      <c r="J857" s="201"/>
      <c r="K857" s="201"/>
      <c r="L857" s="201"/>
      <c r="M857" s="201"/>
      <c r="N857" s="201"/>
      <c r="O857" s="201"/>
      <c r="P857" s="201"/>
      <c r="Q857" s="201"/>
      <c r="R857" s="201"/>
      <c r="S857" s="201"/>
      <c r="T857" s="201"/>
      <c r="U857" s="201"/>
      <c r="V857" s="201"/>
      <c r="W857" s="201"/>
      <c r="X857" s="201"/>
      <c r="Y857" s="201"/>
      <c r="Z857" s="201"/>
    </row>
    <row r="858" spans="1:26" ht="12.75" customHeight="1" x14ac:dyDescent="0.2">
      <c r="A858" s="201"/>
      <c r="B858" s="201"/>
      <c r="C858" s="201"/>
      <c r="D858" s="201"/>
      <c r="E858" s="201"/>
      <c r="F858" s="201"/>
      <c r="G858" s="201"/>
      <c r="H858" s="201"/>
      <c r="I858" s="201"/>
      <c r="J858" s="201"/>
      <c r="K858" s="201"/>
      <c r="L858" s="201"/>
      <c r="M858" s="201"/>
      <c r="N858" s="201"/>
      <c r="O858" s="201"/>
      <c r="P858" s="201"/>
      <c r="Q858" s="201"/>
      <c r="R858" s="201"/>
      <c r="S858" s="201"/>
      <c r="T858" s="201"/>
      <c r="U858" s="201"/>
      <c r="V858" s="201"/>
      <c r="W858" s="201"/>
      <c r="X858" s="201"/>
      <c r="Y858" s="201"/>
      <c r="Z858" s="201"/>
    </row>
    <row r="859" spans="1:26" ht="12.75" customHeight="1" x14ac:dyDescent="0.2">
      <c r="A859" s="201"/>
      <c r="B859" s="201"/>
      <c r="C859" s="201"/>
      <c r="D859" s="201"/>
      <c r="E859" s="201"/>
      <c r="F859" s="201"/>
      <c r="G859" s="201"/>
      <c r="H859" s="201"/>
      <c r="I859" s="201"/>
      <c r="J859" s="201"/>
      <c r="K859" s="201"/>
      <c r="L859" s="201"/>
      <c r="M859" s="201"/>
      <c r="N859" s="201"/>
      <c r="O859" s="201"/>
      <c r="P859" s="201"/>
      <c r="Q859" s="201"/>
      <c r="R859" s="201"/>
      <c r="S859" s="201"/>
      <c r="T859" s="201"/>
      <c r="U859" s="201"/>
      <c r="V859" s="201"/>
      <c r="W859" s="201"/>
      <c r="X859" s="201"/>
      <c r="Y859" s="201"/>
      <c r="Z859" s="201"/>
    </row>
    <row r="860" spans="1:26" ht="12.75" customHeight="1" x14ac:dyDescent="0.2">
      <c r="A860" s="201"/>
      <c r="B860" s="201"/>
      <c r="C860" s="201"/>
      <c r="D860" s="201"/>
      <c r="E860" s="201"/>
      <c r="F860" s="201"/>
      <c r="G860" s="201"/>
      <c r="H860" s="201"/>
      <c r="I860" s="201"/>
      <c r="J860" s="201"/>
      <c r="K860" s="201"/>
      <c r="L860" s="201"/>
      <c r="M860" s="201"/>
      <c r="N860" s="201"/>
      <c r="O860" s="201"/>
      <c r="P860" s="201"/>
      <c r="Q860" s="201"/>
      <c r="R860" s="201"/>
      <c r="S860" s="201"/>
      <c r="T860" s="201"/>
      <c r="U860" s="201"/>
      <c r="V860" s="201"/>
      <c r="W860" s="201"/>
      <c r="X860" s="201"/>
      <c r="Y860" s="201"/>
      <c r="Z860" s="201"/>
    </row>
    <row r="861" spans="1:26" ht="12.75" customHeight="1" x14ac:dyDescent="0.2">
      <c r="A861" s="201"/>
      <c r="B861" s="201"/>
      <c r="C861" s="201"/>
      <c r="D861" s="201"/>
      <c r="E861" s="201"/>
      <c r="F861" s="201"/>
      <c r="G861" s="201"/>
      <c r="H861" s="201"/>
      <c r="I861" s="201"/>
      <c r="J861" s="201"/>
      <c r="K861" s="201"/>
      <c r="L861" s="201"/>
      <c r="M861" s="201"/>
      <c r="N861" s="201"/>
      <c r="O861" s="201"/>
      <c r="P861" s="201"/>
      <c r="Q861" s="201"/>
      <c r="R861" s="201"/>
      <c r="S861" s="201"/>
      <c r="T861" s="201"/>
      <c r="U861" s="201"/>
      <c r="V861" s="201"/>
      <c r="W861" s="201"/>
      <c r="X861" s="201"/>
      <c r="Y861" s="201"/>
      <c r="Z861" s="201"/>
    </row>
    <row r="862" spans="1:26" ht="12.75" customHeight="1" x14ac:dyDescent="0.2">
      <c r="A862" s="201"/>
      <c r="B862" s="201"/>
      <c r="C862" s="201"/>
      <c r="D862" s="201"/>
      <c r="E862" s="201"/>
      <c r="F862" s="201"/>
      <c r="G862" s="201"/>
      <c r="H862" s="201"/>
      <c r="I862" s="201"/>
      <c r="J862" s="201"/>
      <c r="K862" s="201"/>
      <c r="L862" s="201"/>
      <c r="M862" s="201"/>
      <c r="N862" s="201"/>
      <c r="O862" s="201"/>
      <c r="P862" s="201"/>
      <c r="Q862" s="201"/>
      <c r="R862" s="201"/>
      <c r="S862" s="201"/>
      <c r="T862" s="201"/>
      <c r="U862" s="201"/>
      <c r="V862" s="201"/>
      <c r="W862" s="201"/>
      <c r="X862" s="201"/>
      <c r="Y862" s="201"/>
      <c r="Z862" s="201"/>
    </row>
    <row r="863" spans="1:26" ht="12.75" customHeight="1" x14ac:dyDescent="0.2">
      <c r="A863" s="201"/>
      <c r="B863" s="201"/>
      <c r="C863" s="201"/>
      <c r="D863" s="201"/>
      <c r="E863" s="201"/>
      <c r="F863" s="201"/>
      <c r="G863" s="201"/>
      <c r="H863" s="201"/>
      <c r="I863" s="201"/>
      <c r="J863" s="201"/>
      <c r="K863" s="201"/>
      <c r="L863" s="201"/>
      <c r="M863" s="201"/>
      <c r="N863" s="201"/>
      <c r="O863" s="201"/>
      <c r="P863" s="201"/>
      <c r="Q863" s="201"/>
      <c r="R863" s="201"/>
      <c r="S863" s="201"/>
      <c r="T863" s="201"/>
      <c r="U863" s="201"/>
      <c r="V863" s="201"/>
      <c r="W863" s="201"/>
      <c r="X863" s="201"/>
      <c r="Y863" s="201"/>
      <c r="Z863" s="201"/>
    </row>
    <row r="864" spans="1:26" ht="12.75" customHeight="1" x14ac:dyDescent="0.2">
      <c r="A864" s="201"/>
      <c r="B864" s="201"/>
      <c r="C864" s="201"/>
      <c r="D864" s="201"/>
      <c r="E864" s="201"/>
      <c r="F864" s="201"/>
      <c r="G864" s="201"/>
      <c r="H864" s="201"/>
      <c r="I864" s="201"/>
      <c r="J864" s="201"/>
      <c r="K864" s="201"/>
      <c r="L864" s="201"/>
      <c r="M864" s="201"/>
      <c r="N864" s="201"/>
      <c r="O864" s="201"/>
      <c r="P864" s="201"/>
      <c r="Q864" s="201"/>
      <c r="R864" s="201"/>
      <c r="S864" s="201"/>
      <c r="T864" s="201"/>
      <c r="U864" s="201"/>
      <c r="V864" s="201"/>
      <c r="W864" s="201"/>
      <c r="X864" s="201"/>
      <c r="Y864" s="201"/>
      <c r="Z864" s="201"/>
    </row>
    <row r="865" spans="1:26" ht="12.75" customHeight="1" x14ac:dyDescent="0.2">
      <c r="A865" s="201"/>
      <c r="B865" s="201"/>
      <c r="C865" s="201"/>
      <c r="D865" s="201"/>
      <c r="E865" s="201"/>
      <c r="F865" s="201"/>
      <c r="G865" s="201"/>
      <c r="H865" s="201"/>
      <c r="I865" s="201"/>
      <c r="J865" s="201"/>
      <c r="K865" s="201"/>
      <c r="L865" s="201"/>
      <c r="M865" s="201"/>
      <c r="N865" s="201"/>
      <c r="O865" s="201"/>
      <c r="P865" s="201"/>
      <c r="Q865" s="201"/>
      <c r="R865" s="201"/>
      <c r="S865" s="201"/>
      <c r="T865" s="201"/>
      <c r="U865" s="201"/>
      <c r="V865" s="201"/>
      <c r="W865" s="201"/>
      <c r="X865" s="201"/>
      <c r="Y865" s="201"/>
      <c r="Z865" s="201"/>
    </row>
    <row r="866" spans="1:26" ht="12.75" customHeight="1" x14ac:dyDescent="0.2">
      <c r="A866" s="201"/>
      <c r="B866" s="201"/>
      <c r="C866" s="201"/>
      <c r="D866" s="201"/>
      <c r="E866" s="201"/>
      <c r="F866" s="201"/>
      <c r="G866" s="201"/>
      <c r="H866" s="201"/>
      <c r="I866" s="201"/>
      <c r="J866" s="201"/>
      <c r="K866" s="201"/>
      <c r="L866" s="201"/>
      <c r="M866" s="201"/>
      <c r="N866" s="201"/>
      <c r="O866" s="201"/>
      <c r="P866" s="201"/>
      <c r="Q866" s="201"/>
      <c r="R866" s="201"/>
      <c r="S866" s="201"/>
      <c r="T866" s="201"/>
      <c r="U866" s="201"/>
      <c r="V866" s="201"/>
      <c r="W866" s="201"/>
      <c r="X866" s="201"/>
      <c r="Y866" s="201"/>
      <c r="Z866" s="201"/>
    </row>
    <row r="867" spans="1:26" ht="12.75" customHeight="1" x14ac:dyDescent="0.2">
      <c r="A867" s="201"/>
      <c r="B867" s="201"/>
      <c r="C867" s="201"/>
      <c r="D867" s="201"/>
      <c r="E867" s="201"/>
      <c r="F867" s="201"/>
      <c r="G867" s="201"/>
      <c r="H867" s="201"/>
      <c r="I867" s="201"/>
      <c r="J867" s="201"/>
      <c r="K867" s="201"/>
      <c r="L867" s="201"/>
      <c r="M867" s="201"/>
      <c r="N867" s="201"/>
      <c r="O867" s="201"/>
      <c r="P867" s="201"/>
      <c r="Q867" s="201"/>
      <c r="R867" s="201"/>
      <c r="S867" s="201"/>
      <c r="T867" s="201"/>
      <c r="U867" s="201"/>
      <c r="V867" s="201"/>
      <c r="W867" s="201"/>
      <c r="X867" s="201"/>
      <c r="Y867" s="201"/>
      <c r="Z867" s="201"/>
    </row>
    <row r="868" spans="1:26" ht="12.75" customHeight="1" x14ac:dyDescent="0.2">
      <c r="A868" s="201"/>
      <c r="B868" s="201"/>
      <c r="C868" s="201"/>
      <c r="D868" s="201"/>
      <c r="E868" s="201"/>
      <c r="F868" s="201"/>
      <c r="G868" s="201"/>
      <c r="H868" s="201"/>
      <c r="I868" s="201"/>
      <c r="J868" s="201"/>
      <c r="K868" s="201"/>
      <c r="L868" s="201"/>
      <c r="M868" s="201"/>
      <c r="N868" s="201"/>
      <c r="O868" s="201"/>
      <c r="P868" s="201"/>
      <c r="Q868" s="201"/>
      <c r="R868" s="201"/>
      <c r="S868" s="201"/>
      <c r="T868" s="201"/>
      <c r="U868" s="201"/>
      <c r="V868" s="201"/>
      <c r="W868" s="201"/>
      <c r="X868" s="201"/>
      <c r="Y868" s="201"/>
      <c r="Z868" s="201"/>
    </row>
    <row r="869" spans="1:26" ht="12.75" customHeight="1" x14ac:dyDescent="0.2">
      <c r="A869" s="201"/>
      <c r="B869" s="201"/>
      <c r="C869" s="201"/>
      <c r="D869" s="201"/>
      <c r="E869" s="201"/>
      <c r="F869" s="201"/>
      <c r="G869" s="201"/>
      <c r="H869" s="201"/>
      <c r="I869" s="201"/>
      <c r="J869" s="201"/>
      <c r="K869" s="201"/>
      <c r="L869" s="201"/>
      <c r="M869" s="201"/>
      <c r="N869" s="201"/>
      <c r="O869" s="201"/>
      <c r="P869" s="201"/>
      <c r="Q869" s="201"/>
      <c r="R869" s="201"/>
      <c r="S869" s="201"/>
      <c r="T869" s="201"/>
      <c r="U869" s="201"/>
      <c r="V869" s="201"/>
      <c r="W869" s="201"/>
      <c r="X869" s="201"/>
      <c r="Y869" s="201"/>
      <c r="Z869" s="201"/>
    </row>
    <row r="870" spans="1:26" ht="12.75" customHeight="1" x14ac:dyDescent="0.2">
      <c r="A870" s="201"/>
      <c r="B870" s="201"/>
      <c r="C870" s="201"/>
      <c r="D870" s="201"/>
      <c r="E870" s="201"/>
      <c r="F870" s="201"/>
      <c r="G870" s="201"/>
      <c r="H870" s="201"/>
      <c r="I870" s="201"/>
      <c r="J870" s="201"/>
      <c r="K870" s="201"/>
      <c r="L870" s="201"/>
      <c r="M870" s="201"/>
      <c r="N870" s="201"/>
      <c r="O870" s="201"/>
      <c r="P870" s="201"/>
      <c r="Q870" s="201"/>
      <c r="R870" s="201"/>
      <c r="S870" s="201"/>
      <c r="T870" s="201"/>
      <c r="U870" s="201"/>
      <c r="V870" s="201"/>
      <c r="W870" s="201"/>
      <c r="X870" s="201"/>
      <c r="Y870" s="201"/>
      <c r="Z870" s="201"/>
    </row>
    <row r="871" spans="1:26" ht="12.75" customHeight="1" x14ac:dyDescent="0.2">
      <c r="A871" s="201"/>
      <c r="B871" s="201"/>
      <c r="C871" s="201"/>
      <c r="D871" s="201"/>
      <c r="E871" s="201"/>
      <c r="F871" s="201"/>
      <c r="G871" s="201"/>
      <c r="H871" s="201"/>
      <c r="I871" s="201"/>
      <c r="J871" s="201"/>
      <c r="K871" s="201"/>
      <c r="L871" s="201"/>
      <c r="M871" s="201"/>
      <c r="N871" s="201"/>
      <c r="O871" s="201"/>
      <c r="P871" s="201"/>
      <c r="Q871" s="201"/>
      <c r="R871" s="201"/>
      <c r="S871" s="201"/>
      <c r="T871" s="201"/>
      <c r="U871" s="201"/>
      <c r="V871" s="201"/>
      <c r="W871" s="201"/>
      <c r="X871" s="201"/>
      <c r="Y871" s="201"/>
      <c r="Z871" s="201"/>
    </row>
    <row r="872" spans="1:26" ht="12.75" customHeight="1" x14ac:dyDescent="0.2">
      <c r="A872" s="201"/>
      <c r="B872" s="201"/>
      <c r="C872" s="201"/>
      <c r="D872" s="201"/>
      <c r="E872" s="201"/>
      <c r="F872" s="201"/>
      <c r="G872" s="201"/>
      <c r="H872" s="201"/>
      <c r="I872" s="201"/>
      <c r="J872" s="201"/>
      <c r="K872" s="201"/>
      <c r="L872" s="201"/>
      <c r="M872" s="201"/>
      <c r="N872" s="201"/>
      <c r="O872" s="201"/>
      <c r="P872" s="201"/>
      <c r="Q872" s="201"/>
      <c r="R872" s="201"/>
      <c r="S872" s="201"/>
      <c r="T872" s="201"/>
      <c r="U872" s="201"/>
      <c r="V872" s="201"/>
      <c r="W872" s="201"/>
      <c r="X872" s="201"/>
      <c r="Y872" s="201"/>
      <c r="Z872" s="201"/>
    </row>
    <row r="873" spans="1:26" ht="12.75" customHeight="1" x14ac:dyDescent="0.2">
      <c r="A873" s="201"/>
      <c r="B873" s="201"/>
      <c r="C873" s="201"/>
      <c r="D873" s="201"/>
      <c r="E873" s="201"/>
      <c r="F873" s="201"/>
      <c r="G873" s="201"/>
      <c r="H873" s="201"/>
      <c r="I873" s="201"/>
      <c r="J873" s="201"/>
      <c r="K873" s="201"/>
      <c r="L873" s="201"/>
      <c r="M873" s="201"/>
      <c r="N873" s="201"/>
      <c r="O873" s="201"/>
      <c r="P873" s="201"/>
      <c r="Q873" s="201"/>
      <c r="R873" s="201"/>
      <c r="S873" s="201"/>
      <c r="T873" s="201"/>
      <c r="U873" s="201"/>
      <c r="V873" s="201"/>
      <c r="W873" s="201"/>
      <c r="X873" s="201"/>
      <c r="Y873" s="201"/>
      <c r="Z873" s="201"/>
    </row>
    <row r="874" spans="1:26" ht="12.75" customHeight="1" x14ac:dyDescent="0.2">
      <c r="A874" s="201"/>
      <c r="B874" s="201"/>
      <c r="C874" s="201"/>
      <c r="D874" s="201"/>
      <c r="E874" s="201"/>
      <c r="F874" s="201"/>
      <c r="G874" s="201"/>
      <c r="H874" s="201"/>
      <c r="I874" s="201"/>
      <c r="J874" s="201"/>
      <c r="K874" s="201"/>
      <c r="L874" s="201"/>
      <c r="M874" s="201"/>
      <c r="N874" s="201"/>
      <c r="O874" s="201"/>
      <c r="P874" s="201"/>
      <c r="Q874" s="201"/>
      <c r="R874" s="201"/>
      <c r="S874" s="201"/>
      <c r="T874" s="201"/>
      <c r="U874" s="201"/>
      <c r="V874" s="201"/>
      <c r="W874" s="201"/>
      <c r="X874" s="201"/>
      <c r="Y874" s="201"/>
      <c r="Z874" s="201"/>
    </row>
    <row r="875" spans="1:26" ht="12.75" customHeight="1" x14ac:dyDescent="0.2">
      <c r="A875" s="201"/>
      <c r="B875" s="201"/>
      <c r="C875" s="201"/>
      <c r="D875" s="201"/>
      <c r="E875" s="201"/>
      <c r="F875" s="201"/>
      <c r="G875" s="201"/>
      <c r="H875" s="201"/>
      <c r="I875" s="201"/>
      <c r="J875" s="201"/>
      <c r="K875" s="201"/>
      <c r="L875" s="201"/>
      <c r="M875" s="201"/>
      <c r="N875" s="201"/>
      <c r="O875" s="201"/>
      <c r="P875" s="201"/>
      <c r="Q875" s="201"/>
      <c r="R875" s="201"/>
      <c r="S875" s="201"/>
      <c r="T875" s="201"/>
      <c r="U875" s="201"/>
      <c r="V875" s="201"/>
      <c r="W875" s="201"/>
      <c r="X875" s="201"/>
      <c r="Y875" s="201"/>
      <c r="Z875" s="201"/>
    </row>
    <row r="876" spans="1:26" ht="12.75" customHeight="1" x14ac:dyDescent="0.2">
      <c r="A876" s="201"/>
      <c r="B876" s="201"/>
      <c r="C876" s="201"/>
      <c r="D876" s="201"/>
      <c r="E876" s="201"/>
      <c r="F876" s="201"/>
      <c r="G876" s="201"/>
      <c r="H876" s="201"/>
      <c r="I876" s="201"/>
      <c r="J876" s="201"/>
      <c r="K876" s="201"/>
      <c r="L876" s="201"/>
      <c r="M876" s="201"/>
      <c r="N876" s="201"/>
      <c r="O876" s="201"/>
      <c r="P876" s="201"/>
      <c r="Q876" s="201"/>
      <c r="R876" s="201"/>
      <c r="S876" s="201"/>
      <c r="T876" s="201"/>
      <c r="U876" s="201"/>
      <c r="V876" s="201"/>
      <c r="W876" s="201"/>
      <c r="X876" s="201"/>
      <c r="Y876" s="201"/>
      <c r="Z876" s="201"/>
    </row>
    <row r="877" spans="1:26" ht="12.75" customHeight="1" x14ac:dyDescent="0.2">
      <c r="A877" s="201"/>
      <c r="B877" s="201"/>
      <c r="C877" s="201"/>
      <c r="D877" s="201"/>
      <c r="E877" s="201"/>
      <c r="F877" s="201"/>
      <c r="G877" s="201"/>
      <c r="H877" s="201"/>
      <c r="I877" s="201"/>
      <c r="J877" s="201"/>
      <c r="K877" s="201"/>
      <c r="L877" s="201"/>
      <c r="M877" s="201"/>
      <c r="N877" s="201"/>
      <c r="O877" s="201"/>
      <c r="P877" s="201"/>
      <c r="Q877" s="201"/>
      <c r="R877" s="201"/>
      <c r="S877" s="201"/>
      <c r="T877" s="201"/>
      <c r="U877" s="201"/>
      <c r="V877" s="201"/>
      <c r="W877" s="201"/>
      <c r="X877" s="201"/>
      <c r="Y877" s="201"/>
      <c r="Z877" s="201"/>
    </row>
    <row r="878" spans="1:26" ht="12.75" customHeight="1" x14ac:dyDescent="0.2">
      <c r="A878" s="201"/>
      <c r="B878" s="201"/>
      <c r="C878" s="201"/>
      <c r="D878" s="201"/>
      <c r="E878" s="201"/>
      <c r="F878" s="201"/>
      <c r="G878" s="201"/>
      <c r="H878" s="201"/>
      <c r="I878" s="201"/>
      <c r="J878" s="201"/>
      <c r="K878" s="201"/>
      <c r="L878" s="201"/>
      <c r="M878" s="201"/>
      <c r="N878" s="201"/>
      <c r="O878" s="201"/>
      <c r="P878" s="201"/>
      <c r="Q878" s="201"/>
      <c r="R878" s="201"/>
      <c r="S878" s="201"/>
      <c r="T878" s="201"/>
      <c r="U878" s="201"/>
      <c r="V878" s="201"/>
      <c r="W878" s="201"/>
      <c r="X878" s="201"/>
      <c r="Y878" s="201"/>
      <c r="Z878" s="201"/>
    </row>
    <row r="879" spans="1:26" ht="12.75" customHeight="1" x14ac:dyDescent="0.2">
      <c r="A879" s="201"/>
      <c r="B879" s="201"/>
      <c r="C879" s="201"/>
      <c r="D879" s="201"/>
      <c r="E879" s="201"/>
      <c r="F879" s="201"/>
      <c r="G879" s="201"/>
      <c r="H879" s="201"/>
      <c r="I879" s="201"/>
      <c r="J879" s="201"/>
      <c r="K879" s="201"/>
      <c r="L879" s="201"/>
      <c r="M879" s="201"/>
      <c r="N879" s="201"/>
      <c r="O879" s="201"/>
      <c r="P879" s="201"/>
      <c r="Q879" s="201"/>
      <c r="R879" s="201"/>
      <c r="S879" s="201"/>
      <c r="T879" s="201"/>
      <c r="U879" s="201"/>
      <c r="V879" s="201"/>
      <c r="W879" s="201"/>
      <c r="X879" s="201"/>
      <c r="Y879" s="201"/>
      <c r="Z879" s="201"/>
    </row>
    <row r="880" spans="1:26" ht="12.75" customHeight="1" x14ac:dyDescent="0.2">
      <c r="A880" s="201"/>
      <c r="B880" s="201"/>
      <c r="C880" s="201"/>
      <c r="D880" s="201"/>
      <c r="E880" s="201"/>
      <c r="F880" s="201"/>
      <c r="G880" s="201"/>
      <c r="H880" s="201"/>
      <c r="I880" s="201"/>
      <c r="J880" s="201"/>
      <c r="K880" s="201"/>
      <c r="L880" s="201"/>
      <c r="M880" s="201"/>
      <c r="N880" s="201"/>
      <c r="O880" s="201"/>
      <c r="P880" s="201"/>
      <c r="Q880" s="201"/>
      <c r="R880" s="201"/>
      <c r="S880" s="201"/>
      <c r="T880" s="201"/>
      <c r="U880" s="201"/>
      <c r="V880" s="201"/>
      <c r="W880" s="201"/>
      <c r="X880" s="201"/>
      <c r="Y880" s="201"/>
      <c r="Z880" s="201"/>
    </row>
    <row r="881" spans="1:26" ht="12.75" customHeight="1" x14ac:dyDescent="0.2">
      <c r="A881" s="201"/>
      <c r="B881" s="201"/>
      <c r="C881" s="201"/>
      <c r="D881" s="201"/>
      <c r="E881" s="201"/>
      <c r="F881" s="201"/>
      <c r="G881" s="201"/>
      <c r="H881" s="201"/>
      <c r="I881" s="201"/>
      <c r="J881" s="201"/>
      <c r="K881" s="201"/>
      <c r="L881" s="201"/>
      <c r="M881" s="201"/>
      <c r="N881" s="201"/>
      <c r="O881" s="201"/>
      <c r="P881" s="201"/>
      <c r="Q881" s="201"/>
      <c r="R881" s="201"/>
      <c r="S881" s="201"/>
      <c r="T881" s="201"/>
      <c r="U881" s="201"/>
      <c r="V881" s="201"/>
      <c r="W881" s="201"/>
      <c r="X881" s="201"/>
      <c r="Y881" s="201"/>
      <c r="Z881" s="201"/>
    </row>
    <row r="882" spans="1:26" ht="12.75" customHeight="1" x14ac:dyDescent="0.2">
      <c r="A882" s="201"/>
      <c r="B882" s="201"/>
      <c r="C882" s="201"/>
      <c r="D882" s="201"/>
      <c r="E882" s="201"/>
      <c r="F882" s="201"/>
      <c r="G882" s="201"/>
      <c r="H882" s="201"/>
      <c r="I882" s="201"/>
      <c r="J882" s="201"/>
      <c r="K882" s="201"/>
      <c r="L882" s="201"/>
      <c r="M882" s="201"/>
      <c r="N882" s="201"/>
      <c r="O882" s="201"/>
      <c r="P882" s="201"/>
      <c r="Q882" s="201"/>
      <c r="R882" s="201"/>
      <c r="S882" s="201"/>
      <c r="T882" s="201"/>
      <c r="U882" s="201"/>
      <c r="V882" s="201"/>
      <c r="W882" s="201"/>
      <c r="X882" s="201"/>
      <c r="Y882" s="201"/>
      <c r="Z882" s="201"/>
    </row>
    <row r="883" spans="1:26" ht="12.75" customHeight="1" x14ac:dyDescent="0.2">
      <c r="A883" s="201"/>
      <c r="B883" s="201"/>
      <c r="C883" s="201"/>
      <c r="D883" s="201"/>
      <c r="E883" s="201"/>
      <c r="F883" s="201"/>
      <c r="G883" s="201"/>
      <c r="H883" s="201"/>
      <c r="I883" s="201"/>
      <c r="J883" s="201"/>
      <c r="K883" s="201"/>
      <c r="L883" s="201"/>
      <c r="M883" s="201"/>
      <c r="N883" s="201"/>
      <c r="O883" s="201"/>
      <c r="P883" s="201"/>
      <c r="Q883" s="201"/>
      <c r="R883" s="201"/>
      <c r="S883" s="201"/>
      <c r="T883" s="201"/>
      <c r="U883" s="201"/>
      <c r="V883" s="201"/>
      <c r="W883" s="201"/>
      <c r="X883" s="201"/>
      <c r="Y883" s="201"/>
      <c r="Z883" s="201"/>
    </row>
    <row r="884" spans="1:26" ht="12.75" customHeight="1" x14ac:dyDescent="0.2">
      <c r="A884" s="201"/>
      <c r="B884" s="201"/>
      <c r="C884" s="201"/>
      <c r="D884" s="201"/>
      <c r="E884" s="201"/>
      <c r="F884" s="201"/>
      <c r="G884" s="201"/>
      <c r="H884" s="201"/>
      <c r="I884" s="201"/>
      <c r="J884" s="201"/>
      <c r="K884" s="201"/>
      <c r="L884" s="201"/>
      <c r="M884" s="201"/>
      <c r="N884" s="201"/>
      <c r="O884" s="201"/>
      <c r="P884" s="201"/>
      <c r="Q884" s="201"/>
      <c r="R884" s="201"/>
      <c r="S884" s="201"/>
      <c r="T884" s="201"/>
      <c r="U884" s="201"/>
      <c r="V884" s="201"/>
      <c r="W884" s="201"/>
      <c r="X884" s="201"/>
      <c r="Y884" s="201"/>
      <c r="Z884" s="201"/>
    </row>
    <row r="885" spans="1:26" ht="12.75" customHeight="1" x14ac:dyDescent="0.2">
      <c r="A885" s="201"/>
      <c r="B885" s="201"/>
      <c r="C885" s="201"/>
      <c r="D885" s="201"/>
      <c r="E885" s="201"/>
      <c r="F885" s="201"/>
      <c r="G885" s="201"/>
      <c r="H885" s="201"/>
      <c r="I885" s="201"/>
      <c r="J885" s="201"/>
      <c r="K885" s="201"/>
      <c r="L885" s="201"/>
      <c r="M885" s="201"/>
      <c r="N885" s="201"/>
      <c r="O885" s="201"/>
      <c r="P885" s="201"/>
      <c r="Q885" s="201"/>
      <c r="R885" s="201"/>
      <c r="S885" s="201"/>
      <c r="T885" s="201"/>
      <c r="U885" s="201"/>
      <c r="V885" s="201"/>
      <c r="W885" s="201"/>
      <c r="X885" s="201"/>
      <c r="Y885" s="201"/>
      <c r="Z885" s="201"/>
    </row>
    <row r="886" spans="1:26" ht="12.75" customHeight="1" x14ac:dyDescent="0.2">
      <c r="A886" s="201"/>
      <c r="B886" s="201"/>
      <c r="C886" s="201"/>
      <c r="D886" s="201"/>
      <c r="E886" s="201"/>
      <c r="F886" s="201"/>
      <c r="G886" s="201"/>
      <c r="H886" s="201"/>
      <c r="I886" s="201"/>
      <c r="J886" s="201"/>
      <c r="K886" s="201"/>
      <c r="L886" s="201"/>
      <c r="M886" s="201"/>
      <c r="N886" s="201"/>
      <c r="O886" s="201"/>
      <c r="P886" s="201"/>
      <c r="Q886" s="201"/>
      <c r="R886" s="201"/>
      <c r="S886" s="201"/>
      <c r="T886" s="201"/>
      <c r="U886" s="201"/>
      <c r="V886" s="201"/>
      <c r="W886" s="201"/>
      <c r="X886" s="201"/>
      <c r="Y886" s="201"/>
      <c r="Z886" s="201"/>
    </row>
    <row r="887" spans="1:26" ht="12.75" customHeight="1" x14ac:dyDescent="0.2">
      <c r="A887" s="201"/>
      <c r="B887" s="201"/>
      <c r="C887" s="201"/>
      <c r="D887" s="201"/>
      <c r="E887" s="201"/>
      <c r="F887" s="201"/>
      <c r="G887" s="201"/>
      <c r="H887" s="201"/>
      <c r="I887" s="201"/>
      <c r="J887" s="201"/>
      <c r="K887" s="201"/>
      <c r="L887" s="201"/>
      <c r="M887" s="201"/>
      <c r="N887" s="201"/>
      <c r="O887" s="201"/>
      <c r="P887" s="201"/>
      <c r="Q887" s="201"/>
      <c r="R887" s="201"/>
      <c r="S887" s="201"/>
      <c r="T887" s="201"/>
      <c r="U887" s="201"/>
      <c r="V887" s="201"/>
      <c r="W887" s="201"/>
      <c r="X887" s="201"/>
      <c r="Y887" s="201"/>
      <c r="Z887" s="201"/>
    </row>
    <row r="888" spans="1:26" ht="12.75" customHeight="1" x14ac:dyDescent="0.2">
      <c r="A888" s="201"/>
      <c r="B888" s="201"/>
      <c r="C888" s="201"/>
      <c r="D888" s="201"/>
      <c r="E888" s="201"/>
      <c r="F888" s="201"/>
      <c r="G888" s="201"/>
      <c r="H888" s="201"/>
      <c r="I888" s="201"/>
      <c r="J888" s="201"/>
      <c r="K888" s="201"/>
      <c r="L888" s="201"/>
      <c r="M888" s="201"/>
      <c r="N888" s="201"/>
      <c r="O888" s="201"/>
      <c r="P888" s="201"/>
      <c r="Q888" s="201"/>
      <c r="R888" s="201"/>
      <c r="S888" s="201"/>
      <c r="T888" s="201"/>
      <c r="U888" s="201"/>
      <c r="V888" s="201"/>
      <c r="W888" s="201"/>
      <c r="X888" s="201"/>
      <c r="Y888" s="201"/>
      <c r="Z888" s="201"/>
    </row>
    <row r="889" spans="1:26" ht="12.75" customHeight="1" x14ac:dyDescent="0.2">
      <c r="A889" s="201"/>
      <c r="B889" s="201"/>
      <c r="C889" s="201"/>
      <c r="D889" s="201"/>
      <c r="E889" s="201"/>
      <c r="F889" s="201"/>
      <c r="G889" s="201"/>
      <c r="H889" s="201"/>
      <c r="I889" s="201"/>
      <c r="J889" s="201"/>
      <c r="K889" s="201"/>
      <c r="L889" s="201"/>
      <c r="M889" s="201"/>
      <c r="N889" s="201"/>
      <c r="O889" s="201"/>
      <c r="P889" s="201"/>
      <c r="Q889" s="201"/>
      <c r="R889" s="201"/>
      <c r="S889" s="201"/>
      <c r="T889" s="201"/>
      <c r="U889" s="201"/>
      <c r="V889" s="201"/>
      <c r="W889" s="201"/>
      <c r="X889" s="201"/>
      <c r="Y889" s="201"/>
      <c r="Z889" s="201"/>
    </row>
    <row r="890" spans="1:26" ht="12.75" customHeight="1" x14ac:dyDescent="0.2">
      <c r="A890" s="201"/>
      <c r="B890" s="201"/>
      <c r="C890" s="201"/>
      <c r="D890" s="201"/>
      <c r="E890" s="201"/>
      <c r="F890" s="201"/>
      <c r="G890" s="201"/>
      <c r="H890" s="201"/>
      <c r="I890" s="201"/>
      <c r="J890" s="201"/>
      <c r="K890" s="201"/>
      <c r="L890" s="201"/>
      <c r="M890" s="201"/>
      <c r="N890" s="201"/>
      <c r="O890" s="201"/>
      <c r="P890" s="201"/>
      <c r="Q890" s="201"/>
      <c r="R890" s="201"/>
      <c r="S890" s="201"/>
      <c r="T890" s="201"/>
      <c r="U890" s="201"/>
      <c r="V890" s="201"/>
      <c r="W890" s="201"/>
      <c r="X890" s="201"/>
      <c r="Y890" s="201"/>
      <c r="Z890" s="201"/>
    </row>
    <row r="891" spans="1:26" ht="12.75" customHeight="1" x14ac:dyDescent="0.2">
      <c r="A891" s="201"/>
      <c r="B891" s="201"/>
      <c r="C891" s="201"/>
      <c r="D891" s="201"/>
      <c r="E891" s="201"/>
      <c r="F891" s="201"/>
      <c r="G891" s="201"/>
      <c r="H891" s="201"/>
      <c r="I891" s="201"/>
      <c r="J891" s="201"/>
      <c r="K891" s="201"/>
      <c r="L891" s="201"/>
      <c r="M891" s="201"/>
      <c r="N891" s="201"/>
      <c r="O891" s="201"/>
      <c r="P891" s="201"/>
      <c r="Q891" s="201"/>
      <c r="R891" s="201"/>
      <c r="S891" s="201"/>
      <c r="T891" s="201"/>
      <c r="U891" s="201"/>
      <c r="V891" s="201"/>
      <c r="W891" s="201"/>
      <c r="X891" s="201"/>
      <c r="Y891" s="201"/>
      <c r="Z891" s="201"/>
    </row>
    <row r="892" spans="1:26" ht="12.75" customHeight="1" x14ac:dyDescent="0.2">
      <c r="A892" s="201"/>
      <c r="B892" s="201"/>
      <c r="C892" s="201"/>
      <c r="D892" s="201"/>
      <c r="E892" s="201"/>
      <c r="F892" s="201"/>
      <c r="G892" s="201"/>
      <c r="H892" s="201"/>
      <c r="I892" s="201"/>
      <c r="J892" s="201"/>
      <c r="K892" s="201"/>
      <c r="L892" s="201"/>
      <c r="M892" s="201"/>
      <c r="N892" s="201"/>
      <c r="O892" s="201"/>
      <c r="P892" s="201"/>
      <c r="Q892" s="201"/>
      <c r="R892" s="201"/>
      <c r="S892" s="201"/>
      <c r="T892" s="201"/>
      <c r="U892" s="201"/>
      <c r="V892" s="201"/>
      <c r="W892" s="201"/>
      <c r="X892" s="201"/>
      <c r="Y892" s="201"/>
      <c r="Z892" s="201"/>
    </row>
    <row r="893" spans="1:26" ht="12.75" customHeight="1" x14ac:dyDescent="0.2">
      <c r="A893" s="201"/>
      <c r="B893" s="201"/>
      <c r="C893" s="201"/>
      <c r="D893" s="201"/>
      <c r="E893" s="201"/>
      <c r="F893" s="201"/>
      <c r="G893" s="201"/>
      <c r="H893" s="201"/>
      <c r="I893" s="201"/>
      <c r="J893" s="201"/>
      <c r="K893" s="201"/>
      <c r="L893" s="201"/>
      <c r="M893" s="201"/>
      <c r="N893" s="201"/>
      <c r="O893" s="201"/>
      <c r="P893" s="201"/>
      <c r="Q893" s="201"/>
      <c r="R893" s="201"/>
      <c r="S893" s="201"/>
      <c r="T893" s="201"/>
      <c r="U893" s="201"/>
      <c r="V893" s="201"/>
      <c r="W893" s="201"/>
      <c r="X893" s="201"/>
      <c r="Y893" s="201"/>
      <c r="Z893" s="201"/>
    </row>
    <row r="894" spans="1:26" ht="12.75" customHeight="1" x14ac:dyDescent="0.2">
      <c r="A894" s="201"/>
      <c r="B894" s="201"/>
      <c r="C894" s="201"/>
      <c r="D894" s="201"/>
      <c r="E894" s="201"/>
      <c r="F894" s="201"/>
      <c r="G894" s="201"/>
      <c r="H894" s="201"/>
      <c r="I894" s="201"/>
      <c r="J894" s="201"/>
      <c r="K894" s="201"/>
      <c r="L894" s="201"/>
      <c r="M894" s="201"/>
      <c r="N894" s="201"/>
      <c r="O894" s="201"/>
      <c r="P894" s="201"/>
      <c r="Q894" s="201"/>
      <c r="R894" s="201"/>
      <c r="S894" s="201"/>
      <c r="T894" s="201"/>
      <c r="U894" s="201"/>
      <c r="V894" s="201"/>
      <c r="W894" s="201"/>
      <c r="X894" s="201"/>
      <c r="Y894" s="201"/>
      <c r="Z894" s="201"/>
    </row>
    <row r="895" spans="1:26" ht="12.75" customHeight="1" x14ac:dyDescent="0.2">
      <c r="A895" s="201"/>
      <c r="B895" s="201"/>
      <c r="C895" s="201"/>
      <c r="D895" s="201"/>
      <c r="E895" s="201"/>
      <c r="F895" s="201"/>
      <c r="G895" s="201"/>
      <c r="H895" s="201"/>
      <c r="I895" s="201"/>
      <c r="J895" s="201"/>
      <c r="K895" s="201"/>
      <c r="L895" s="201"/>
      <c r="M895" s="201"/>
      <c r="N895" s="201"/>
      <c r="O895" s="201"/>
      <c r="P895" s="201"/>
      <c r="Q895" s="201"/>
      <c r="R895" s="201"/>
      <c r="S895" s="201"/>
      <c r="T895" s="201"/>
      <c r="U895" s="201"/>
      <c r="V895" s="201"/>
      <c r="W895" s="201"/>
      <c r="X895" s="201"/>
      <c r="Y895" s="201"/>
      <c r="Z895" s="201"/>
    </row>
    <row r="896" spans="1:26" ht="12.75" customHeight="1" x14ac:dyDescent="0.2">
      <c r="A896" s="201"/>
      <c r="B896" s="201"/>
      <c r="C896" s="201"/>
      <c r="D896" s="201"/>
      <c r="E896" s="201"/>
      <c r="F896" s="201"/>
      <c r="G896" s="201"/>
      <c r="H896" s="201"/>
      <c r="I896" s="201"/>
      <c r="J896" s="201"/>
      <c r="K896" s="201"/>
      <c r="L896" s="201"/>
      <c r="M896" s="201"/>
      <c r="N896" s="201"/>
      <c r="O896" s="201"/>
      <c r="P896" s="201"/>
      <c r="Q896" s="201"/>
      <c r="R896" s="201"/>
      <c r="S896" s="201"/>
      <c r="T896" s="201"/>
      <c r="U896" s="201"/>
      <c r="V896" s="201"/>
      <c r="W896" s="201"/>
      <c r="X896" s="201"/>
      <c r="Y896" s="201"/>
      <c r="Z896" s="201"/>
    </row>
    <row r="897" spans="1:26" ht="12.75" customHeight="1" x14ac:dyDescent="0.2">
      <c r="A897" s="201"/>
      <c r="B897" s="201"/>
      <c r="C897" s="201"/>
      <c r="D897" s="201"/>
      <c r="E897" s="201"/>
      <c r="F897" s="201"/>
      <c r="G897" s="201"/>
      <c r="H897" s="201"/>
      <c r="I897" s="201"/>
      <c r="J897" s="201"/>
      <c r="K897" s="201"/>
      <c r="L897" s="201"/>
      <c r="M897" s="201"/>
      <c r="N897" s="201"/>
      <c r="O897" s="201"/>
      <c r="P897" s="201"/>
      <c r="Q897" s="201"/>
      <c r="R897" s="201"/>
      <c r="S897" s="201"/>
      <c r="T897" s="201"/>
      <c r="U897" s="201"/>
      <c r="V897" s="201"/>
      <c r="W897" s="201"/>
      <c r="X897" s="201"/>
      <c r="Y897" s="201"/>
      <c r="Z897" s="201"/>
    </row>
    <row r="898" spans="1:26" ht="12.75" customHeight="1" x14ac:dyDescent="0.2">
      <c r="A898" s="201"/>
      <c r="B898" s="201"/>
      <c r="C898" s="201"/>
      <c r="D898" s="201"/>
      <c r="E898" s="201"/>
      <c r="F898" s="201"/>
      <c r="G898" s="201"/>
      <c r="H898" s="201"/>
      <c r="I898" s="201"/>
      <c r="J898" s="201"/>
      <c r="K898" s="201"/>
      <c r="L898" s="201"/>
      <c r="M898" s="201"/>
      <c r="N898" s="201"/>
      <c r="O898" s="201"/>
      <c r="P898" s="201"/>
      <c r="Q898" s="201"/>
      <c r="R898" s="201"/>
      <c r="S898" s="201"/>
      <c r="T898" s="201"/>
      <c r="U898" s="201"/>
      <c r="V898" s="201"/>
      <c r="W898" s="201"/>
      <c r="X898" s="201"/>
      <c r="Y898" s="201"/>
      <c r="Z898" s="201"/>
    </row>
    <row r="899" spans="1:26" ht="12.75" customHeight="1" x14ac:dyDescent="0.2">
      <c r="A899" s="201"/>
      <c r="B899" s="201"/>
      <c r="C899" s="201"/>
      <c r="D899" s="201"/>
      <c r="E899" s="201"/>
      <c r="F899" s="201"/>
      <c r="G899" s="201"/>
      <c r="H899" s="201"/>
      <c r="I899" s="201"/>
      <c r="J899" s="201"/>
      <c r="K899" s="201"/>
      <c r="L899" s="201"/>
      <c r="M899" s="201"/>
      <c r="N899" s="201"/>
      <c r="O899" s="201"/>
      <c r="P899" s="201"/>
      <c r="Q899" s="201"/>
      <c r="R899" s="201"/>
      <c r="S899" s="201"/>
      <c r="T899" s="201"/>
      <c r="U899" s="201"/>
      <c r="V899" s="201"/>
      <c r="W899" s="201"/>
      <c r="X899" s="201"/>
      <c r="Y899" s="201"/>
      <c r="Z899" s="201"/>
    </row>
    <row r="900" spans="1:26" ht="12.75" customHeight="1" x14ac:dyDescent="0.2">
      <c r="A900" s="201"/>
      <c r="B900" s="201"/>
      <c r="C900" s="201"/>
      <c r="D900" s="201"/>
      <c r="E900" s="201"/>
      <c r="F900" s="201"/>
      <c r="G900" s="201"/>
      <c r="H900" s="201"/>
      <c r="I900" s="201"/>
      <c r="J900" s="201"/>
      <c r="K900" s="201"/>
      <c r="L900" s="201"/>
      <c r="M900" s="201"/>
      <c r="N900" s="201"/>
      <c r="O900" s="201"/>
      <c r="P900" s="201"/>
      <c r="Q900" s="201"/>
      <c r="R900" s="201"/>
      <c r="S900" s="201"/>
      <c r="T900" s="201"/>
      <c r="U900" s="201"/>
      <c r="V900" s="201"/>
      <c r="W900" s="201"/>
      <c r="X900" s="201"/>
      <c r="Y900" s="201"/>
      <c r="Z900" s="201"/>
    </row>
    <row r="901" spans="1:26" ht="12.75" customHeight="1" x14ac:dyDescent="0.2">
      <c r="A901" s="201"/>
      <c r="B901" s="201"/>
      <c r="C901" s="201"/>
      <c r="D901" s="201"/>
      <c r="E901" s="201"/>
      <c r="F901" s="201"/>
      <c r="G901" s="201"/>
      <c r="H901" s="201"/>
      <c r="I901" s="201"/>
      <c r="J901" s="201"/>
      <c r="K901" s="201"/>
      <c r="L901" s="201"/>
      <c r="M901" s="201"/>
      <c r="N901" s="201"/>
      <c r="O901" s="201"/>
      <c r="P901" s="201"/>
      <c r="Q901" s="201"/>
      <c r="R901" s="201"/>
      <c r="S901" s="201"/>
      <c r="T901" s="201"/>
      <c r="U901" s="201"/>
      <c r="V901" s="201"/>
      <c r="W901" s="201"/>
      <c r="X901" s="201"/>
      <c r="Y901" s="201"/>
      <c r="Z901" s="201"/>
    </row>
    <row r="902" spans="1:26" ht="12.75" customHeight="1" x14ac:dyDescent="0.2">
      <c r="A902" s="201"/>
      <c r="B902" s="201"/>
      <c r="C902" s="201"/>
      <c r="D902" s="201"/>
      <c r="E902" s="201"/>
      <c r="F902" s="201"/>
      <c r="G902" s="201"/>
      <c r="H902" s="201"/>
      <c r="I902" s="201"/>
      <c r="J902" s="201"/>
      <c r="K902" s="201"/>
      <c r="L902" s="201"/>
      <c r="M902" s="201"/>
      <c r="N902" s="201"/>
      <c r="O902" s="201"/>
      <c r="P902" s="201"/>
      <c r="Q902" s="201"/>
      <c r="R902" s="201"/>
      <c r="S902" s="201"/>
      <c r="T902" s="201"/>
      <c r="U902" s="201"/>
      <c r="V902" s="201"/>
      <c r="W902" s="201"/>
      <c r="X902" s="201"/>
      <c r="Y902" s="201"/>
      <c r="Z902" s="201"/>
    </row>
    <row r="903" spans="1:26" ht="12.75" customHeight="1" x14ac:dyDescent="0.2">
      <c r="A903" s="201"/>
      <c r="B903" s="201"/>
      <c r="C903" s="201"/>
      <c r="D903" s="201"/>
      <c r="E903" s="201"/>
      <c r="F903" s="201"/>
      <c r="G903" s="201"/>
      <c r="H903" s="201"/>
      <c r="I903" s="201"/>
      <c r="J903" s="201"/>
      <c r="K903" s="201"/>
      <c r="L903" s="201"/>
      <c r="M903" s="201"/>
      <c r="N903" s="201"/>
      <c r="O903" s="201"/>
      <c r="P903" s="201"/>
      <c r="Q903" s="201"/>
      <c r="R903" s="201"/>
      <c r="S903" s="201"/>
      <c r="T903" s="201"/>
      <c r="U903" s="201"/>
      <c r="V903" s="201"/>
      <c r="W903" s="201"/>
      <c r="X903" s="201"/>
      <c r="Y903" s="201"/>
      <c r="Z903" s="201"/>
    </row>
    <row r="904" spans="1:26" ht="12.75" customHeight="1" x14ac:dyDescent="0.2">
      <c r="A904" s="201"/>
      <c r="B904" s="201"/>
      <c r="C904" s="201"/>
      <c r="D904" s="201"/>
      <c r="E904" s="201"/>
      <c r="F904" s="201"/>
      <c r="G904" s="201"/>
      <c r="H904" s="201"/>
      <c r="I904" s="201"/>
      <c r="J904" s="201"/>
      <c r="K904" s="201"/>
      <c r="L904" s="201"/>
      <c r="M904" s="201"/>
      <c r="N904" s="201"/>
      <c r="O904" s="201"/>
      <c r="P904" s="201"/>
      <c r="Q904" s="201"/>
      <c r="R904" s="201"/>
      <c r="S904" s="201"/>
      <c r="T904" s="201"/>
      <c r="U904" s="201"/>
      <c r="V904" s="201"/>
      <c r="W904" s="201"/>
      <c r="X904" s="201"/>
      <c r="Y904" s="201"/>
      <c r="Z904" s="201"/>
    </row>
    <row r="905" spans="1:26" ht="12.75" customHeight="1" x14ac:dyDescent="0.2">
      <c r="A905" s="201"/>
      <c r="B905" s="201"/>
      <c r="C905" s="201"/>
      <c r="D905" s="201"/>
      <c r="E905" s="201"/>
      <c r="F905" s="201"/>
      <c r="G905" s="201"/>
      <c r="H905" s="201"/>
      <c r="I905" s="201"/>
      <c r="J905" s="201"/>
      <c r="K905" s="201"/>
      <c r="L905" s="201"/>
      <c r="M905" s="201"/>
      <c r="N905" s="201"/>
      <c r="O905" s="201"/>
      <c r="P905" s="201"/>
      <c r="Q905" s="201"/>
      <c r="R905" s="201"/>
      <c r="S905" s="201"/>
      <c r="T905" s="201"/>
      <c r="U905" s="201"/>
      <c r="V905" s="201"/>
      <c r="W905" s="201"/>
      <c r="X905" s="201"/>
      <c r="Y905" s="201"/>
      <c r="Z905" s="201"/>
    </row>
    <row r="906" spans="1:26" ht="12.75" customHeight="1" x14ac:dyDescent="0.2">
      <c r="A906" s="201"/>
      <c r="B906" s="201"/>
      <c r="C906" s="201"/>
      <c r="D906" s="201"/>
      <c r="E906" s="201"/>
      <c r="F906" s="201"/>
      <c r="G906" s="201"/>
      <c r="H906" s="201"/>
      <c r="I906" s="201"/>
      <c r="J906" s="201"/>
      <c r="K906" s="201"/>
      <c r="L906" s="201"/>
      <c r="M906" s="201"/>
      <c r="N906" s="201"/>
      <c r="O906" s="201"/>
      <c r="P906" s="201"/>
      <c r="Q906" s="201"/>
      <c r="R906" s="201"/>
      <c r="S906" s="201"/>
      <c r="T906" s="201"/>
      <c r="U906" s="201"/>
      <c r="V906" s="201"/>
      <c r="W906" s="201"/>
      <c r="X906" s="201"/>
      <c r="Y906" s="201"/>
      <c r="Z906" s="201"/>
    </row>
    <row r="907" spans="1:26" ht="12.75" customHeight="1" x14ac:dyDescent="0.2">
      <c r="A907" s="201"/>
      <c r="B907" s="201"/>
      <c r="C907" s="201"/>
      <c r="D907" s="201"/>
      <c r="E907" s="201"/>
      <c r="F907" s="201"/>
      <c r="G907" s="201"/>
      <c r="H907" s="201"/>
      <c r="I907" s="201"/>
      <c r="J907" s="201"/>
      <c r="K907" s="201"/>
      <c r="L907" s="201"/>
      <c r="M907" s="201"/>
      <c r="N907" s="201"/>
      <c r="O907" s="201"/>
      <c r="P907" s="201"/>
      <c r="Q907" s="201"/>
      <c r="R907" s="201"/>
      <c r="S907" s="201"/>
      <c r="T907" s="201"/>
      <c r="U907" s="201"/>
      <c r="V907" s="201"/>
      <c r="W907" s="201"/>
      <c r="X907" s="201"/>
      <c r="Y907" s="201"/>
      <c r="Z907" s="201"/>
    </row>
    <row r="908" spans="1:26" ht="12.75" customHeight="1" x14ac:dyDescent="0.2">
      <c r="A908" s="201"/>
      <c r="B908" s="201"/>
      <c r="C908" s="201"/>
      <c r="D908" s="201"/>
      <c r="E908" s="201"/>
      <c r="F908" s="201"/>
      <c r="G908" s="201"/>
      <c r="H908" s="201"/>
      <c r="I908" s="201"/>
      <c r="J908" s="201"/>
      <c r="K908" s="201"/>
      <c r="L908" s="201"/>
      <c r="M908" s="201"/>
      <c r="N908" s="201"/>
      <c r="O908" s="201"/>
      <c r="P908" s="201"/>
      <c r="Q908" s="201"/>
      <c r="R908" s="201"/>
      <c r="S908" s="201"/>
      <c r="T908" s="201"/>
      <c r="U908" s="201"/>
      <c r="V908" s="201"/>
      <c r="W908" s="201"/>
      <c r="X908" s="201"/>
      <c r="Y908" s="201"/>
      <c r="Z908" s="201"/>
    </row>
    <row r="909" spans="1:26" ht="12.75" customHeight="1" x14ac:dyDescent="0.2">
      <c r="A909" s="201"/>
      <c r="B909" s="201"/>
      <c r="C909" s="201"/>
      <c r="D909" s="201"/>
      <c r="E909" s="201"/>
      <c r="F909" s="201"/>
      <c r="G909" s="201"/>
      <c r="H909" s="201"/>
      <c r="I909" s="201"/>
      <c r="J909" s="201"/>
      <c r="K909" s="201"/>
      <c r="L909" s="201"/>
      <c r="M909" s="201"/>
      <c r="N909" s="201"/>
      <c r="O909" s="201"/>
      <c r="P909" s="201"/>
      <c r="Q909" s="201"/>
      <c r="R909" s="201"/>
      <c r="S909" s="201"/>
      <c r="T909" s="201"/>
      <c r="U909" s="201"/>
      <c r="V909" s="201"/>
      <c r="W909" s="201"/>
      <c r="X909" s="201"/>
      <c r="Y909" s="201"/>
      <c r="Z909" s="201"/>
    </row>
    <row r="910" spans="1:26" ht="12.75" customHeight="1" x14ac:dyDescent="0.2">
      <c r="A910" s="201"/>
      <c r="B910" s="201"/>
      <c r="C910" s="201"/>
      <c r="D910" s="201"/>
      <c r="E910" s="201"/>
      <c r="F910" s="201"/>
      <c r="G910" s="201"/>
      <c r="H910" s="201"/>
      <c r="I910" s="201"/>
      <c r="J910" s="201"/>
      <c r="K910" s="201"/>
      <c r="L910" s="201"/>
      <c r="M910" s="201"/>
      <c r="N910" s="201"/>
      <c r="O910" s="201"/>
      <c r="P910" s="201"/>
      <c r="Q910" s="201"/>
      <c r="R910" s="201"/>
      <c r="S910" s="201"/>
      <c r="T910" s="201"/>
      <c r="U910" s="201"/>
      <c r="V910" s="201"/>
      <c r="W910" s="201"/>
      <c r="X910" s="201"/>
      <c r="Y910" s="201"/>
      <c r="Z910" s="201"/>
    </row>
    <row r="911" spans="1:26" ht="12.75" customHeight="1" x14ac:dyDescent="0.2">
      <c r="A911" s="201"/>
      <c r="B911" s="201"/>
      <c r="C911" s="201"/>
      <c r="D911" s="201"/>
      <c r="E911" s="201"/>
      <c r="F911" s="201"/>
      <c r="G911" s="201"/>
      <c r="H911" s="201"/>
      <c r="I911" s="201"/>
      <c r="J911" s="201"/>
      <c r="K911" s="201"/>
      <c r="L911" s="201"/>
      <c r="M911" s="201"/>
      <c r="N911" s="201"/>
      <c r="O911" s="201"/>
      <c r="P911" s="201"/>
      <c r="Q911" s="201"/>
      <c r="R911" s="201"/>
      <c r="S911" s="201"/>
      <c r="T911" s="201"/>
      <c r="U911" s="201"/>
      <c r="V911" s="201"/>
      <c r="W911" s="201"/>
      <c r="X911" s="201"/>
      <c r="Y911" s="201"/>
      <c r="Z911" s="201"/>
    </row>
    <row r="912" spans="1:26" ht="12.75" customHeight="1" x14ac:dyDescent="0.2">
      <c r="A912" s="201"/>
      <c r="B912" s="201"/>
      <c r="C912" s="201"/>
      <c r="D912" s="201"/>
      <c r="E912" s="201"/>
      <c r="F912" s="201"/>
      <c r="G912" s="201"/>
      <c r="H912" s="201"/>
      <c r="I912" s="201"/>
      <c r="J912" s="201"/>
      <c r="K912" s="201"/>
      <c r="L912" s="201"/>
      <c r="M912" s="201"/>
      <c r="N912" s="201"/>
      <c r="O912" s="201"/>
      <c r="P912" s="201"/>
      <c r="Q912" s="201"/>
      <c r="R912" s="201"/>
      <c r="S912" s="201"/>
      <c r="T912" s="201"/>
      <c r="U912" s="201"/>
      <c r="V912" s="201"/>
      <c r="W912" s="201"/>
      <c r="X912" s="201"/>
      <c r="Y912" s="201"/>
      <c r="Z912" s="201"/>
    </row>
    <row r="913" spans="1:26" ht="12.75" customHeight="1" x14ac:dyDescent="0.2">
      <c r="A913" s="201"/>
      <c r="B913" s="201"/>
      <c r="C913" s="201"/>
      <c r="D913" s="201"/>
      <c r="E913" s="201"/>
      <c r="F913" s="201"/>
      <c r="G913" s="201"/>
      <c r="H913" s="201"/>
      <c r="I913" s="201"/>
      <c r="J913" s="201"/>
      <c r="K913" s="201"/>
      <c r="L913" s="201"/>
      <c r="M913" s="201"/>
      <c r="N913" s="201"/>
      <c r="O913" s="201"/>
      <c r="P913" s="201"/>
      <c r="Q913" s="201"/>
      <c r="R913" s="201"/>
      <c r="S913" s="201"/>
      <c r="T913" s="201"/>
      <c r="U913" s="201"/>
      <c r="V913" s="201"/>
      <c r="W913" s="201"/>
      <c r="X913" s="201"/>
      <c r="Y913" s="201"/>
      <c r="Z913" s="201"/>
    </row>
    <row r="914" spans="1:26" ht="12.75" customHeight="1" x14ac:dyDescent="0.2">
      <c r="A914" s="201"/>
      <c r="B914" s="201"/>
      <c r="C914" s="201"/>
      <c r="D914" s="201"/>
      <c r="E914" s="201"/>
      <c r="F914" s="201"/>
      <c r="G914" s="201"/>
      <c r="H914" s="201"/>
      <c r="I914" s="201"/>
      <c r="J914" s="201"/>
      <c r="K914" s="201"/>
      <c r="L914" s="201"/>
      <c r="M914" s="201"/>
      <c r="N914" s="201"/>
      <c r="O914" s="201"/>
      <c r="P914" s="201"/>
      <c r="Q914" s="201"/>
      <c r="R914" s="201"/>
      <c r="S914" s="201"/>
      <c r="T914" s="201"/>
      <c r="U914" s="201"/>
      <c r="V914" s="201"/>
      <c r="W914" s="201"/>
      <c r="X914" s="201"/>
      <c r="Y914" s="201"/>
      <c r="Z914" s="201"/>
    </row>
    <row r="915" spans="1:26" ht="12.75" customHeight="1" x14ac:dyDescent="0.2">
      <c r="A915" s="201"/>
      <c r="B915" s="201"/>
      <c r="C915" s="201"/>
      <c r="D915" s="201"/>
      <c r="E915" s="201"/>
      <c r="F915" s="201"/>
      <c r="G915" s="201"/>
      <c r="H915" s="201"/>
      <c r="I915" s="201"/>
      <c r="J915" s="201"/>
      <c r="K915" s="201"/>
      <c r="L915" s="201"/>
      <c r="M915" s="201"/>
      <c r="N915" s="201"/>
      <c r="O915" s="201"/>
      <c r="P915" s="201"/>
      <c r="Q915" s="201"/>
      <c r="R915" s="201"/>
      <c r="S915" s="201"/>
      <c r="T915" s="201"/>
      <c r="U915" s="201"/>
      <c r="V915" s="201"/>
      <c r="W915" s="201"/>
      <c r="X915" s="201"/>
      <c r="Y915" s="201"/>
      <c r="Z915" s="201"/>
    </row>
    <row r="916" spans="1:26" ht="12.75" customHeight="1" x14ac:dyDescent="0.2">
      <c r="A916" s="201"/>
      <c r="B916" s="201"/>
      <c r="C916" s="201"/>
      <c r="D916" s="201"/>
      <c r="E916" s="201"/>
      <c r="F916" s="201"/>
      <c r="G916" s="201"/>
      <c r="H916" s="201"/>
      <c r="I916" s="201"/>
      <c r="J916" s="201"/>
      <c r="K916" s="201"/>
      <c r="L916" s="201"/>
      <c r="M916" s="201"/>
      <c r="N916" s="201"/>
      <c r="O916" s="201"/>
      <c r="P916" s="201"/>
      <c r="Q916" s="201"/>
      <c r="R916" s="201"/>
      <c r="S916" s="201"/>
      <c r="T916" s="201"/>
      <c r="U916" s="201"/>
      <c r="V916" s="201"/>
      <c r="W916" s="201"/>
      <c r="X916" s="201"/>
      <c r="Y916" s="201"/>
      <c r="Z916" s="201"/>
    </row>
    <row r="917" spans="1:26" ht="12.75" customHeight="1" x14ac:dyDescent="0.2">
      <c r="A917" s="201"/>
      <c r="B917" s="201"/>
      <c r="C917" s="201"/>
      <c r="D917" s="201"/>
      <c r="E917" s="201"/>
      <c r="F917" s="201"/>
      <c r="G917" s="201"/>
      <c r="H917" s="201"/>
      <c r="I917" s="201"/>
      <c r="J917" s="201"/>
      <c r="K917" s="201"/>
      <c r="L917" s="201"/>
      <c r="M917" s="201"/>
      <c r="N917" s="201"/>
      <c r="O917" s="201"/>
      <c r="P917" s="201"/>
      <c r="Q917" s="201"/>
      <c r="R917" s="201"/>
      <c r="S917" s="201"/>
      <c r="T917" s="201"/>
      <c r="U917" s="201"/>
      <c r="V917" s="201"/>
      <c r="W917" s="201"/>
      <c r="X917" s="201"/>
      <c r="Y917" s="201"/>
      <c r="Z917" s="201"/>
    </row>
    <row r="918" spans="1:26" ht="12.75" customHeight="1" x14ac:dyDescent="0.2">
      <c r="A918" s="201"/>
      <c r="B918" s="201"/>
      <c r="C918" s="201"/>
      <c r="D918" s="201"/>
      <c r="E918" s="201"/>
      <c r="F918" s="201"/>
      <c r="G918" s="201"/>
      <c r="H918" s="201"/>
      <c r="I918" s="201"/>
      <c r="J918" s="201"/>
      <c r="K918" s="201"/>
      <c r="L918" s="201"/>
      <c r="M918" s="201"/>
      <c r="N918" s="201"/>
      <c r="O918" s="201"/>
      <c r="P918" s="201"/>
      <c r="Q918" s="201"/>
      <c r="R918" s="201"/>
      <c r="S918" s="201"/>
      <c r="T918" s="201"/>
      <c r="U918" s="201"/>
      <c r="V918" s="201"/>
      <c r="W918" s="201"/>
      <c r="X918" s="201"/>
      <c r="Y918" s="201"/>
      <c r="Z918" s="201"/>
    </row>
    <row r="919" spans="1:26" ht="12.75" customHeight="1" x14ac:dyDescent="0.2">
      <c r="A919" s="201"/>
      <c r="B919" s="201"/>
      <c r="C919" s="201"/>
      <c r="D919" s="201"/>
      <c r="E919" s="201"/>
      <c r="F919" s="201"/>
      <c r="G919" s="201"/>
      <c r="H919" s="201"/>
      <c r="I919" s="201"/>
      <c r="J919" s="201"/>
      <c r="K919" s="201"/>
      <c r="L919" s="201"/>
      <c r="M919" s="201"/>
      <c r="N919" s="201"/>
      <c r="O919" s="201"/>
      <c r="P919" s="201"/>
      <c r="Q919" s="201"/>
      <c r="R919" s="201"/>
      <c r="S919" s="201"/>
      <c r="T919" s="201"/>
      <c r="U919" s="201"/>
      <c r="V919" s="201"/>
      <c r="W919" s="201"/>
      <c r="X919" s="201"/>
      <c r="Y919" s="201"/>
      <c r="Z919" s="201"/>
    </row>
    <row r="920" spans="1:26" ht="12.75" customHeight="1" x14ac:dyDescent="0.2">
      <c r="A920" s="201"/>
      <c r="B920" s="201"/>
      <c r="C920" s="201"/>
      <c r="D920" s="201"/>
      <c r="E920" s="201"/>
      <c r="F920" s="201"/>
      <c r="G920" s="201"/>
      <c r="H920" s="201"/>
      <c r="I920" s="201"/>
      <c r="J920" s="201"/>
      <c r="K920" s="201"/>
      <c r="L920" s="201"/>
      <c r="M920" s="201"/>
      <c r="N920" s="201"/>
      <c r="O920" s="201"/>
      <c r="P920" s="201"/>
      <c r="Q920" s="201"/>
      <c r="R920" s="201"/>
      <c r="S920" s="201"/>
      <c r="T920" s="201"/>
      <c r="U920" s="201"/>
      <c r="V920" s="201"/>
      <c r="W920" s="201"/>
      <c r="X920" s="201"/>
      <c r="Y920" s="201"/>
      <c r="Z920" s="201"/>
    </row>
    <row r="921" spans="1:26" ht="12.75" customHeight="1" x14ac:dyDescent="0.2">
      <c r="A921" s="201"/>
      <c r="B921" s="201"/>
      <c r="C921" s="201"/>
      <c r="D921" s="201"/>
      <c r="E921" s="201"/>
      <c r="F921" s="201"/>
      <c r="G921" s="201"/>
      <c r="H921" s="201"/>
      <c r="I921" s="201"/>
      <c r="J921" s="201"/>
      <c r="K921" s="201"/>
      <c r="L921" s="201"/>
      <c r="M921" s="201"/>
      <c r="N921" s="201"/>
      <c r="O921" s="201"/>
      <c r="P921" s="201"/>
      <c r="Q921" s="201"/>
      <c r="R921" s="201"/>
      <c r="S921" s="201"/>
      <c r="T921" s="201"/>
      <c r="U921" s="201"/>
      <c r="V921" s="201"/>
      <c r="W921" s="201"/>
      <c r="X921" s="201"/>
      <c r="Y921" s="201"/>
      <c r="Z921" s="201"/>
    </row>
    <row r="922" spans="1:26" ht="12.75" customHeight="1" x14ac:dyDescent="0.2">
      <c r="A922" s="201"/>
      <c r="B922" s="201"/>
      <c r="C922" s="201"/>
      <c r="D922" s="201"/>
      <c r="E922" s="201"/>
      <c r="F922" s="201"/>
      <c r="G922" s="201"/>
      <c r="H922" s="201"/>
      <c r="I922" s="201"/>
      <c r="J922" s="201"/>
      <c r="K922" s="201"/>
      <c r="L922" s="201"/>
      <c r="M922" s="201"/>
      <c r="N922" s="201"/>
      <c r="O922" s="201"/>
      <c r="P922" s="201"/>
      <c r="Q922" s="201"/>
      <c r="R922" s="201"/>
      <c r="S922" s="201"/>
      <c r="T922" s="201"/>
      <c r="U922" s="201"/>
      <c r="V922" s="201"/>
      <c r="W922" s="201"/>
      <c r="X922" s="201"/>
      <c r="Y922" s="201"/>
      <c r="Z922" s="201"/>
    </row>
    <row r="923" spans="1:26" ht="12.75" customHeight="1" x14ac:dyDescent="0.2">
      <c r="A923" s="201"/>
      <c r="B923" s="201"/>
      <c r="C923" s="201"/>
      <c r="D923" s="201"/>
      <c r="E923" s="201"/>
      <c r="F923" s="201"/>
      <c r="G923" s="201"/>
      <c r="H923" s="201"/>
      <c r="I923" s="201"/>
      <c r="J923" s="201"/>
      <c r="K923" s="201"/>
      <c r="L923" s="201"/>
      <c r="M923" s="201"/>
      <c r="N923" s="201"/>
      <c r="O923" s="201"/>
      <c r="P923" s="201"/>
      <c r="Q923" s="201"/>
      <c r="R923" s="201"/>
      <c r="S923" s="201"/>
      <c r="T923" s="201"/>
      <c r="U923" s="201"/>
      <c r="V923" s="201"/>
      <c r="W923" s="201"/>
      <c r="X923" s="201"/>
      <c r="Y923" s="201"/>
      <c r="Z923" s="201"/>
    </row>
    <row r="924" spans="1:26" ht="12.75" customHeight="1" x14ac:dyDescent="0.2">
      <c r="A924" s="201"/>
      <c r="B924" s="201"/>
      <c r="C924" s="201"/>
      <c r="D924" s="201"/>
      <c r="E924" s="201"/>
      <c r="F924" s="201"/>
      <c r="G924" s="201"/>
      <c r="H924" s="201"/>
      <c r="I924" s="201"/>
      <c r="J924" s="201"/>
      <c r="K924" s="201"/>
      <c r="L924" s="201"/>
      <c r="M924" s="201"/>
      <c r="N924" s="201"/>
      <c r="O924" s="201"/>
      <c r="P924" s="201"/>
      <c r="Q924" s="201"/>
      <c r="R924" s="201"/>
      <c r="S924" s="201"/>
      <c r="T924" s="201"/>
      <c r="U924" s="201"/>
      <c r="V924" s="201"/>
      <c r="W924" s="201"/>
      <c r="X924" s="201"/>
      <c r="Y924" s="201"/>
      <c r="Z924" s="201"/>
    </row>
    <row r="925" spans="1:26" ht="12.75" customHeight="1" x14ac:dyDescent="0.2">
      <c r="A925" s="201"/>
      <c r="B925" s="201"/>
      <c r="C925" s="201"/>
      <c r="D925" s="201"/>
      <c r="E925" s="201"/>
      <c r="F925" s="201"/>
      <c r="G925" s="201"/>
      <c r="H925" s="201"/>
      <c r="I925" s="201"/>
      <c r="J925" s="201"/>
      <c r="K925" s="201"/>
      <c r="L925" s="201"/>
      <c r="M925" s="201"/>
      <c r="N925" s="201"/>
      <c r="O925" s="201"/>
      <c r="P925" s="201"/>
      <c r="Q925" s="201"/>
      <c r="R925" s="201"/>
      <c r="S925" s="201"/>
      <c r="T925" s="201"/>
      <c r="U925" s="201"/>
      <c r="V925" s="201"/>
      <c r="W925" s="201"/>
      <c r="X925" s="201"/>
      <c r="Y925" s="201"/>
      <c r="Z925" s="201"/>
    </row>
    <row r="926" spans="1:26" ht="12.75" customHeight="1" x14ac:dyDescent="0.2">
      <c r="A926" s="201"/>
      <c r="B926" s="201"/>
      <c r="C926" s="201"/>
      <c r="D926" s="201"/>
      <c r="E926" s="201"/>
      <c r="F926" s="201"/>
      <c r="G926" s="201"/>
      <c r="H926" s="201"/>
      <c r="I926" s="201"/>
      <c r="J926" s="201"/>
      <c r="K926" s="201"/>
      <c r="L926" s="201"/>
      <c r="M926" s="201"/>
      <c r="N926" s="201"/>
      <c r="O926" s="201"/>
      <c r="P926" s="201"/>
      <c r="Q926" s="201"/>
      <c r="R926" s="201"/>
      <c r="S926" s="201"/>
      <c r="T926" s="201"/>
      <c r="U926" s="201"/>
      <c r="V926" s="201"/>
      <c r="W926" s="201"/>
      <c r="X926" s="201"/>
      <c r="Y926" s="201"/>
      <c r="Z926" s="201"/>
    </row>
    <row r="927" spans="1:26" ht="12.75" customHeight="1" x14ac:dyDescent="0.2">
      <c r="A927" s="201"/>
      <c r="B927" s="201"/>
      <c r="C927" s="201"/>
      <c r="D927" s="201"/>
      <c r="E927" s="201"/>
      <c r="F927" s="201"/>
      <c r="G927" s="201"/>
      <c r="H927" s="201"/>
      <c r="I927" s="201"/>
      <c r="J927" s="201"/>
      <c r="K927" s="201"/>
      <c r="L927" s="201"/>
      <c r="M927" s="201"/>
      <c r="N927" s="201"/>
      <c r="O927" s="201"/>
      <c r="P927" s="201"/>
      <c r="Q927" s="201"/>
      <c r="R927" s="201"/>
      <c r="S927" s="201"/>
      <c r="T927" s="201"/>
      <c r="U927" s="201"/>
      <c r="V927" s="201"/>
      <c r="W927" s="201"/>
      <c r="X927" s="201"/>
      <c r="Y927" s="201"/>
      <c r="Z927" s="201"/>
    </row>
    <row r="928" spans="1:26" ht="12.75" customHeight="1" x14ac:dyDescent="0.2">
      <c r="A928" s="201"/>
      <c r="B928" s="201"/>
      <c r="C928" s="201"/>
      <c r="D928" s="201"/>
      <c r="E928" s="201"/>
      <c r="F928" s="201"/>
      <c r="G928" s="201"/>
      <c r="H928" s="201"/>
      <c r="I928" s="201"/>
      <c r="J928" s="201"/>
      <c r="K928" s="201"/>
      <c r="L928" s="201"/>
      <c r="M928" s="201"/>
      <c r="N928" s="201"/>
      <c r="O928" s="201"/>
      <c r="P928" s="201"/>
      <c r="Q928" s="201"/>
      <c r="R928" s="201"/>
      <c r="S928" s="201"/>
      <c r="T928" s="201"/>
      <c r="U928" s="201"/>
      <c r="V928" s="201"/>
      <c r="W928" s="201"/>
      <c r="X928" s="201"/>
      <c r="Y928" s="201"/>
      <c r="Z928" s="201"/>
    </row>
    <row r="929" spans="1:26" ht="12.75" customHeight="1" x14ac:dyDescent="0.2">
      <c r="A929" s="201"/>
      <c r="B929" s="201"/>
      <c r="C929" s="201"/>
      <c r="D929" s="201"/>
      <c r="E929" s="201"/>
      <c r="F929" s="201"/>
      <c r="G929" s="201"/>
      <c r="H929" s="201"/>
      <c r="I929" s="201"/>
      <c r="J929" s="201"/>
      <c r="K929" s="201"/>
      <c r="L929" s="201"/>
      <c r="M929" s="201"/>
      <c r="N929" s="201"/>
      <c r="O929" s="201"/>
      <c r="P929" s="201"/>
      <c r="Q929" s="201"/>
      <c r="R929" s="201"/>
      <c r="S929" s="201"/>
      <c r="T929" s="201"/>
      <c r="U929" s="201"/>
      <c r="V929" s="201"/>
      <c r="W929" s="201"/>
      <c r="X929" s="201"/>
      <c r="Y929" s="201"/>
      <c r="Z929" s="201"/>
    </row>
    <row r="930" spans="1:26" ht="12.75" customHeight="1" x14ac:dyDescent="0.2">
      <c r="A930" s="201"/>
      <c r="B930" s="201"/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</row>
    <row r="931" spans="1:26" ht="12.75" customHeight="1" x14ac:dyDescent="0.2">
      <c r="A931" s="201"/>
      <c r="B931" s="201"/>
      <c r="C931" s="201"/>
      <c r="D931" s="201"/>
      <c r="E931" s="201"/>
      <c r="F931" s="201"/>
      <c r="G931" s="201"/>
      <c r="H931" s="201"/>
      <c r="I931" s="201"/>
      <c r="J931" s="201"/>
      <c r="K931" s="201"/>
      <c r="L931" s="201"/>
      <c r="M931" s="201"/>
      <c r="N931" s="201"/>
      <c r="O931" s="201"/>
      <c r="P931" s="201"/>
      <c r="Q931" s="201"/>
      <c r="R931" s="201"/>
      <c r="S931" s="201"/>
      <c r="T931" s="201"/>
      <c r="U931" s="201"/>
      <c r="V931" s="201"/>
      <c r="W931" s="201"/>
      <c r="X931" s="201"/>
      <c r="Y931" s="201"/>
      <c r="Z931" s="201"/>
    </row>
    <row r="932" spans="1:26" ht="12.75" customHeight="1" x14ac:dyDescent="0.2">
      <c r="A932" s="201"/>
      <c r="B932" s="201"/>
      <c r="C932" s="201"/>
      <c r="D932" s="201"/>
      <c r="E932" s="201"/>
      <c r="F932" s="201"/>
      <c r="G932" s="201"/>
      <c r="H932" s="201"/>
      <c r="I932" s="201"/>
      <c r="J932" s="201"/>
      <c r="K932" s="201"/>
      <c r="L932" s="201"/>
      <c r="M932" s="201"/>
      <c r="N932" s="201"/>
      <c r="O932" s="201"/>
      <c r="P932" s="201"/>
      <c r="Q932" s="201"/>
      <c r="R932" s="201"/>
      <c r="S932" s="201"/>
      <c r="T932" s="201"/>
      <c r="U932" s="201"/>
      <c r="V932" s="201"/>
      <c r="W932" s="201"/>
      <c r="X932" s="201"/>
      <c r="Y932" s="201"/>
      <c r="Z932" s="201"/>
    </row>
    <row r="933" spans="1:26" ht="12.75" customHeight="1" x14ac:dyDescent="0.2">
      <c r="A933" s="201"/>
      <c r="B933" s="201"/>
      <c r="C933" s="201"/>
      <c r="D933" s="201"/>
      <c r="E933" s="201"/>
      <c r="F933" s="201"/>
      <c r="G933" s="201"/>
      <c r="H933" s="201"/>
      <c r="I933" s="201"/>
      <c r="J933" s="201"/>
      <c r="K933" s="201"/>
      <c r="L933" s="201"/>
      <c r="M933" s="201"/>
      <c r="N933" s="201"/>
      <c r="O933" s="201"/>
      <c r="P933" s="201"/>
      <c r="Q933" s="201"/>
      <c r="R933" s="201"/>
      <c r="S933" s="201"/>
      <c r="T933" s="201"/>
      <c r="U933" s="201"/>
      <c r="V933" s="201"/>
      <c r="W933" s="201"/>
      <c r="X933" s="201"/>
      <c r="Y933" s="201"/>
      <c r="Z933" s="201"/>
    </row>
    <row r="934" spans="1:26" ht="12.75" customHeight="1" x14ac:dyDescent="0.2">
      <c r="A934" s="201"/>
      <c r="B934" s="201"/>
      <c r="C934" s="201"/>
      <c r="D934" s="201"/>
      <c r="E934" s="201"/>
      <c r="F934" s="201"/>
      <c r="G934" s="201"/>
      <c r="H934" s="201"/>
      <c r="I934" s="201"/>
      <c r="J934" s="201"/>
      <c r="K934" s="201"/>
      <c r="L934" s="201"/>
      <c r="M934" s="201"/>
      <c r="N934" s="201"/>
      <c r="O934" s="201"/>
      <c r="P934" s="201"/>
      <c r="Q934" s="201"/>
      <c r="R934" s="201"/>
      <c r="S934" s="201"/>
      <c r="T934" s="201"/>
      <c r="U934" s="201"/>
      <c r="V934" s="201"/>
      <c r="W934" s="201"/>
      <c r="X934" s="201"/>
      <c r="Y934" s="201"/>
      <c r="Z934" s="201"/>
    </row>
    <row r="935" spans="1:26" ht="12.75" customHeight="1" x14ac:dyDescent="0.2">
      <c r="A935" s="201"/>
      <c r="B935" s="201"/>
      <c r="C935" s="201"/>
      <c r="D935" s="201"/>
      <c r="E935" s="201"/>
      <c r="F935" s="201"/>
      <c r="G935" s="201"/>
      <c r="H935" s="201"/>
      <c r="I935" s="201"/>
      <c r="J935" s="201"/>
      <c r="K935" s="201"/>
      <c r="L935" s="201"/>
      <c r="M935" s="201"/>
      <c r="N935" s="201"/>
      <c r="O935" s="201"/>
      <c r="P935" s="201"/>
      <c r="Q935" s="201"/>
      <c r="R935" s="201"/>
      <c r="S935" s="201"/>
      <c r="T935" s="201"/>
      <c r="U935" s="201"/>
      <c r="V935" s="201"/>
      <c r="W935" s="201"/>
      <c r="X935" s="201"/>
      <c r="Y935" s="201"/>
      <c r="Z935" s="201"/>
    </row>
    <row r="936" spans="1:26" ht="12.75" customHeight="1" x14ac:dyDescent="0.2">
      <c r="A936" s="201"/>
      <c r="B936" s="201"/>
      <c r="C936" s="201"/>
      <c r="D936" s="201"/>
      <c r="E936" s="201"/>
      <c r="F936" s="201"/>
      <c r="G936" s="201"/>
      <c r="H936" s="201"/>
      <c r="I936" s="201"/>
      <c r="J936" s="201"/>
      <c r="K936" s="201"/>
      <c r="L936" s="201"/>
      <c r="M936" s="201"/>
      <c r="N936" s="201"/>
      <c r="O936" s="201"/>
      <c r="P936" s="201"/>
      <c r="Q936" s="201"/>
      <c r="R936" s="201"/>
      <c r="S936" s="201"/>
      <c r="T936" s="201"/>
      <c r="U936" s="201"/>
      <c r="V936" s="201"/>
      <c r="W936" s="201"/>
      <c r="X936" s="201"/>
      <c r="Y936" s="201"/>
      <c r="Z936" s="201"/>
    </row>
    <row r="937" spans="1:26" ht="12.75" customHeight="1" x14ac:dyDescent="0.2">
      <c r="A937" s="201"/>
      <c r="B937" s="201"/>
      <c r="C937" s="201"/>
      <c r="D937" s="201"/>
      <c r="E937" s="201"/>
      <c r="F937" s="201"/>
      <c r="G937" s="201"/>
      <c r="H937" s="201"/>
      <c r="I937" s="201"/>
      <c r="J937" s="201"/>
      <c r="K937" s="201"/>
      <c r="L937" s="201"/>
      <c r="M937" s="201"/>
      <c r="N937" s="201"/>
      <c r="O937" s="201"/>
      <c r="P937" s="201"/>
      <c r="Q937" s="201"/>
      <c r="R937" s="201"/>
      <c r="S937" s="201"/>
      <c r="T937" s="201"/>
      <c r="U937" s="201"/>
      <c r="V937" s="201"/>
      <c r="W937" s="201"/>
      <c r="X937" s="201"/>
      <c r="Y937" s="201"/>
      <c r="Z937" s="201"/>
    </row>
    <row r="938" spans="1:26" ht="12.75" customHeight="1" x14ac:dyDescent="0.2">
      <c r="A938" s="201"/>
      <c r="B938" s="201"/>
      <c r="C938" s="201"/>
      <c r="D938" s="201"/>
      <c r="E938" s="201"/>
      <c r="F938" s="201"/>
      <c r="G938" s="201"/>
      <c r="H938" s="201"/>
      <c r="I938" s="201"/>
      <c r="J938" s="201"/>
      <c r="K938" s="201"/>
      <c r="L938" s="201"/>
      <c r="M938" s="201"/>
      <c r="N938" s="201"/>
      <c r="O938" s="201"/>
      <c r="P938" s="201"/>
      <c r="Q938" s="201"/>
      <c r="R938" s="201"/>
      <c r="S938" s="201"/>
      <c r="T938" s="201"/>
      <c r="U938" s="201"/>
      <c r="V938" s="201"/>
      <c r="W938" s="201"/>
      <c r="X938" s="201"/>
      <c r="Y938" s="201"/>
      <c r="Z938" s="201"/>
    </row>
    <row r="939" spans="1:26" ht="12.75" customHeight="1" x14ac:dyDescent="0.2">
      <c r="A939" s="201"/>
      <c r="B939" s="201"/>
      <c r="C939" s="201"/>
      <c r="D939" s="201"/>
      <c r="E939" s="201"/>
      <c r="F939" s="201"/>
      <c r="G939" s="201"/>
      <c r="H939" s="201"/>
      <c r="I939" s="201"/>
      <c r="J939" s="201"/>
      <c r="K939" s="201"/>
      <c r="L939" s="201"/>
      <c r="M939" s="201"/>
      <c r="N939" s="201"/>
      <c r="O939" s="201"/>
      <c r="P939" s="201"/>
      <c r="Q939" s="201"/>
      <c r="R939" s="201"/>
      <c r="S939" s="201"/>
      <c r="T939" s="201"/>
      <c r="U939" s="201"/>
      <c r="V939" s="201"/>
      <c r="W939" s="201"/>
      <c r="X939" s="201"/>
      <c r="Y939" s="201"/>
      <c r="Z939" s="201"/>
    </row>
    <row r="940" spans="1:26" ht="12.75" customHeight="1" x14ac:dyDescent="0.2">
      <c r="A940" s="201"/>
      <c r="B940" s="201"/>
      <c r="C940" s="201"/>
      <c r="D940" s="201"/>
      <c r="E940" s="201"/>
      <c r="F940" s="201"/>
      <c r="G940" s="201"/>
      <c r="H940" s="201"/>
      <c r="I940" s="201"/>
      <c r="J940" s="201"/>
      <c r="K940" s="201"/>
      <c r="L940" s="201"/>
      <c r="M940" s="201"/>
      <c r="N940" s="201"/>
      <c r="O940" s="201"/>
      <c r="P940" s="201"/>
      <c r="Q940" s="201"/>
      <c r="R940" s="201"/>
      <c r="S940" s="201"/>
      <c r="T940" s="201"/>
      <c r="U940" s="201"/>
      <c r="V940" s="201"/>
      <c r="W940" s="201"/>
      <c r="X940" s="201"/>
      <c r="Y940" s="201"/>
      <c r="Z940" s="201"/>
    </row>
    <row r="941" spans="1:26" ht="12.75" customHeight="1" x14ac:dyDescent="0.2">
      <c r="A941" s="201"/>
      <c r="B941" s="201"/>
      <c r="C941" s="201"/>
      <c r="D941" s="201"/>
      <c r="E941" s="201"/>
      <c r="F941" s="201"/>
      <c r="G941" s="201"/>
      <c r="H941" s="201"/>
      <c r="I941" s="201"/>
      <c r="J941" s="201"/>
      <c r="K941" s="201"/>
      <c r="L941" s="201"/>
      <c r="M941" s="201"/>
      <c r="N941" s="201"/>
      <c r="O941" s="201"/>
      <c r="P941" s="201"/>
      <c r="Q941" s="201"/>
      <c r="R941" s="201"/>
      <c r="S941" s="201"/>
      <c r="T941" s="201"/>
      <c r="U941" s="201"/>
      <c r="V941" s="201"/>
      <c r="W941" s="201"/>
      <c r="X941" s="201"/>
      <c r="Y941" s="201"/>
      <c r="Z941" s="201"/>
    </row>
    <row r="942" spans="1:26" ht="12.75" customHeight="1" x14ac:dyDescent="0.2">
      <c r="A942" s="201"/>
      <c r="B942" s="201"/>
      <c r="C942" s="201"/>
      <c r="D942" s="201"/>
      <c r="E942" s="201"/>
      <c r="F942" s="201"/>
      <c r="G942" s="201"/>
      <c r="H942" s="201"/>
      <c r="I942" s="201"/>
      <c r="J942" s="201"/>
      <c r="K942" s="201"/>
      <c r="L942" s="201"/>
      <c r="M942" s="201"/>
      <c r="N942" s="201"/>
      <c r="O942" s="201"/>
      <c r="P942" s="201"/>
      <c r="Q942" s="201"/>
      <c r="R942" s="201"/>
      <c r="S942" s="201"/>
      <c r="T942" s="201"/>
      <c r="U942" s="201"/>
      <c r="V942" s="201"/>
      <c r="W942" s="201"/>
      <c r="X942" s="201"/>
      <c r="Y942" s="201"/>
      <c r="Z942" s="201"/>
    </row>
    <row r="943" spans="1:26" ht="12.75" customHeight="1" x14ac:dyDescent="0.2">
      <c r="A943" s="201"/>
      <c r="B943" s="201"/>
      <c r="C943" s="201"/>
      <c r="D943" s="201"/>
      <c r="E943" s="201"/>
      <c r="F943" s="201"/>
      <c r="G943" s="201"/>
      <c r="H943" s="201"/>
      <c r="I943" s="201"/>
      <c r="J943" s="201"/>
      <c r="K943" s="201"/>
      <c r="L943" s="201"/>
      <c r="M943" s="201"/>
      <c r="N943" s="201"/>
      <c r="O943" s="201"/>
      <c r="P943" s="201"/>
      <c r="Q943" s="201"/>
      <c r="R943" s="201"/>
      <c r="S943" s="201"/>
      <c r="T943" s="201"/>
      <c r="U943" s="201"/>
      <c r="V943" s="201"/>
      <c r="W943" s="201"/>
      <c r="X943" s="201"/>
      <c r="Y943" s="201"/>
      <c r="Z943" s="201"/>
    </row>
    <row r="944" spans="1:26" ht="12.75" customHeight="1" x14ac:dyDescent="0.2">
      <c r="A944" s="201"/>
      <c r="B944" s="201"/>
      <c r="C944" s="201"/>
      <c r="D944" s="201"/>
      <c r="E944" s="201"/>
      <c r="F944" s="201"/>
      <c r="G944" s="201"/>
      <c r="H944" s="201"/>
      <c r="I944" s="201"/>
      <c r="J944" s="201"/>
      <c r="K944" s="201"/>
      <c r="L944" s="201"/>
      <c r="M944" s="201"/>
      <c r="N944" s="201"/>
      <c r="O944" s="201"/>
      <c r="P944" s="201"/>
      <c r="Q944" s="201"/>
      <c r="R944" s="201"/>
      <c r="S944" s="201"/>
      <c r="T944" s="201"/>
      <c r="U944" s="201"/>
      <c r="V944" s="201"/>
      <c r="W944" s="201"/>
      <c r="X944" s="201"/>
      <c r="Y944" s="201"/>
      <c r="Z944" s="201"/>
    </row>
    <row r="945" spans="1:26" ht="12.75" customHeight="1" x14ac:dyDescent="0.2">
      <c r="A945" s="201"/>
      <c r="B945" s="201"/>
      <c r="C945" s="201"/>
      <c r="D945" s="201"/>
      <c r="E945" s="201"/>
      <c r="F945" s="201"/>
      <c r="G945" s="201"/>
      <c r="H945" s="201"/>
      <c r="I945" s="201"/>
      <c r="J945" s="201"/>
      <c r="K945" s="201"/>
      <c r="L945" s="201"/>
      <c r="M945" s="201"/>
      <c r="N945" s="201"/>
      <c r="O945" s="201"/>
      <c r="P945" s="201"/>
      <c r="Q945" s="201"/>
      <c r="R945" s="201"/>
      <c r="S945" s="201"/>
      <c r="T945" s="201"/>
      <c r="U945" s="201"/>
      <c r="V945" s="201"/>
      <c r="W945" s="201"/>
      <c r="X945" s="201"/>
      <c r="Y945" s="201"/>
      <c r="Z945" s="201"/>
    </row>
    <row r="946" spans="1:26" ht="12.75" customHeight="1" x14ac:dyDescent="0.2">
      <c r="A946" s="201"/>
      <c r="B946" s="201"/>
      <c r="C946" s="201"/>
      <c r="D946" s="201"/>
      <c r="E946" s="201"/>
      <c r="F946" s="201"/>
      <c r="G946" s="201"/>
      <c r="H946" s="201"/>
      <c r="I946" s="201"/>
      <c r="J946" s="201"/>
      <c r="K946" s="201"/>
      <c r="L946" s="201"/>
      <c r="M946" s="201"/>
      <c r="N946" s="201"/>
      <c r="O946" s="201"/>
      <c r="P946" s="201"/>
      <c r="Q946" s="201"/>
      <c r="R946" s="201"/>
      <c r="S946" s="201"/>
      <c r="T946" s="201"/>
      <c r="U946" s="201"/>
      <c r="V946" s="201"/>
      <c r="W946" s="201"/>
      <c r="X946" s="201"/>
      <c r="Y946" s="201"/>
      <c r="Z946" s="201"/>
    </row>
    <row r="947" spans="1:26" ht="12.75" customHeight="1" x14ac:dyDescent="0.2">
      <c r="A947" s="201"/>
      <c r="B947" s="201"/>
      <c r="C947" s="201"/>
      <c r="D947" s="201"/>
      <c r="E947" s="201"/>
      <c r="F947" s="201"/>
      <c r="G947" s="201"/>
      <c r="H947" s="201"/>
      <c r="I947" s="201"/>
      <c r="J947" s="201"/>
      <c r="K947" s="201"/>
      <c r="L947" s="201"/>
      <c r="M947" s="201"/>
      <c r="N947" s="201"/>
      <c r="O947" s="201"/>
      <c r="P947" s="201"/>
      <c r="Q947" s="201"/>
      <c r="R947" s="201"/>
      <c r="S947" s="201"/>
      <c r="T947" s="201"/>
      <c r="U947" s="201"/>
      <c r="V947" s="201"/>
      <c r="W947" s="201"/>
      <c r="X947" s="201"/>
      <c r="Y947" s="201"/>
      <c r="Z947" s="201"/>
    </row>
    <row r="948" spans="1:26" ht="12.75" customHeight="1" x14ac:dyDescent="0.2">
      <c r="A948" s="201"/>
      <c r="B948" s="201"/>
      <c r="C948" s="201"/>
      <c r="D948" s="201"/>
      <c r="E948" s="201"/>
      <c r="F948" s="201"/>
      <c r="G948" s="201"/>
      <c r="H948" s="201"/>
      <c r="I948" s="201"/>
      <c r="J948" s="201"/>
      <c r="K948" s="201"/>
      <c r="L948" s="201"/>
      <c r="M948" s="201"/>
      <c r="N948" s="201"/>
      <c r="O948" s="201"/>
      <c r="P948" s="201"/>
      <c r="Q948" s="201"/>
      <c r="R948" s="201"/>
      <c r="S948" s="201"/>
      <c r="T948" s="201"/>
      <c r="U948" s="201"/>
      <c r="V948" s="201"/>
      <c r="W948" s="201"/>
      <c r="X948" s="201"/>
      <c r="Y948" s="201"/>
      <c r="Z948" s="201"/>
    </row>
    <row r="949" spans="1:26" ht="12.75" customHeight="1" x14ac:dyDescent="0.2">
      <c r="A949" s="201"/>
      <c r="B949" s="201"/>
      <c r="C949" s="201"/>
      <c r="D949" s="201"/>
      <c r="E949" s="201"/>
      <c r="F949" s="201"/>
      <c r="G949" s="201"/>
      <c r="H949" s="201"/>
      <c r="I949" s="201"/>
      <c r="J949" s="201"/>
      <c r="K949" s="201"/>
      <c r="L949" s="201"/>
      <c r="M949" s="201"/>
      <c r="N949" s="201"/>
      <c r="O949" s="201"/>
      <c r="P949" s="201"/>
      <c r="Q949" s="201"/>
      <c r="R949" s="201"/>
      <c r="S949" s="201"/>
      <c r="T949" s="201"/>
      <c r="U949" s="201"/>
      <c r="V949" s="201"/>
      <c r="W949" s="201"/>
      <c r="X949" s="201"/>
      <c r="Y949" s="201"/>
      <c r="Z949" s="201"/>
    </row>
    <row r="950" spans="1:26" ht="12.75" customHeight="1" x14ac:dyDescent="0.2">
      <c r="A950" s="201"/>
      <c r="B950" s="201"/>
      <c r="C950" s="201"/>
      <c r="D950" s="201"/>
      <c r="E950" s="201"/>
      <c r="F950" s="201"/>
      <c r="G950" s="201"/>
      <c r="H950" s="201"/>
      <c r="I950" s="201"/>
      <c r="J950" s="201"/>
      <c r="K950" s="201"/>
      <c r="L950" s="201"/>
      <c r="M950" s="201"/>
      <c r="N950" s="201"/>
      <c r="O950" s="201"/>
      <c r="P950" s="201"/>
      <c r="Q950" s="201"/>
      <c r="R950" s="201"/>
      <c r="S950" s="201"/>
      <c r="T950" s="201"/>
      <c r="U950" s="201"/>
      <c r="V950" s="201"/>
      <c r="W950" s="201"/>
      <c r="X950" s="201"/>
      <c r="Y950" s="201"/>
      <c r="Z950" s="201"/>
    </row>
    <row r="951" spans="1:26" ht="12.75" customHeight="1" x14ac:dyDescent="0.2">
      <c r="A951" s="201"/>
      <c r="B951" s="201"/>
      <c r="C951" s="201"/>
      <c r="D951" s="201"/>
      <c r="E951" s="201"/>
      <c r="F951" s="201"/>
      <c r="G951" s="201"/>
      <c r="H951" s="201"/>
      <c r="I951" s="201"/>
      <c r="J951" s="201"/>
      <c r="K951" s="201"/>
      <c r="L951" s="201"/>
      <c r="M951" s="201"/>
      <c r="N951" s="201"/>
      <c r="O951" s="201"/>
      <c r="P951" s="201"/>
      <c r="Q951" s="201"/>
      <c r="R951" s="201"/>
      <c r="S951" s="201"/>
      <c r="T951" s="201"/>
      <c r="U951" s="201"/>
      <c r="V951" s="201"/>
      <c r="W951" s="201"/>
      <c r="X951" s="201"/>
      <c r="Y951" s="201"/>
      <c r="Z951" s="201"/>
    </row>
    <row r="952" spans="1:26" ht="12.75" customHeight="1" x14ac:dyDescent="0.2">
      <c r="A952" s="201"/>
      <c r="B952" s="201"/>
      <c r="C952" s="201"/>
      <c r="D952" s="201"/>
      <c r="E952" s="201"/>
      <c r="F952" s="201"/>
      <c r="G952" s="201"/>
      <c r="H952" s="201"/>
      <c r="I952" s="201"/>
      <c r="J952" s="201"/>
      <c r="K952" s="201"/>
      <c r="L952" s="201"/>
      <c r="M952" s="201"/>
      <c r="N952" s="201"/>
      <c r="O952" s="201"/>
      <c r="P952" s="201"/>
      <c r="Q952" s="201"/>
      <c r="R952" s="201"/>
      <c r="S952" s="201"/>
      <c r="T952" s="201"/>
      <c r="U952" s="201"/>
      <c r="V952" s="201"/>
      <c r="W952" s="201"/>
      <c r="X952" s="201"/>
      <c r="Y952" s="201"/>
      <c r="Z952" s="201"/>
    </row>
    <row r="953" spans="1:26" ht="12.75" customHeight="1" x14ac:dyDescent="0.2">
      <c r="A953" s="201"/>
      <c r="B953" s="201"/>
      <c r="C953" s="201"/>
      <c r="D953" s="201"/>
      <c r="E953" s="201"/>
      <c r="F953" s="201"/>
      <c r="G953" s="201"/>
      <c r="H953" s="201"/>
      <c r="I953" s="201"/>
      <c r="J953" s="201"/>
      <c r="K953" s="201"/>
      <c r="L953" s="201"/>
      <c r="M953" s="201"/>
      <c r="N953" s="201"/>
      <c r="O953" s="201"/>
      <c r="P953" s="201"/>
      <c r="Q953" s="201"/>
      <c r="R953" s="201"/>
      <c r="S953" s="201"/>
      <c r="T953" s="201"/>
      <c r="U953" s="201"/>
      <c r="V953" s="201"/>
      <c r="W953" s="201"/>
      <c r="X953" s="201"/>
      <c r="Y953" s="201"/>
      <c r="Z953" s="201"/>
    </row>
    <row r="954" spans="1:26" ht="12.75" customHeight="1" x14ac:dyDescent="0.2">
      <c r="A954" s="201"/>
      <c r="B954" s="201"/>
      <c r="C954" s="201"/>
      <c r="D954" s="201"/>
      <c r="E954" s="201"/>
      <c r="F954" s="201"/>
      <c r="G954" s="201"/>
      <c r="H954" s="201"/>
      <c r="I954" s="201"/>
      <c r="J954" s="201"/>
      <c r="K954" s="201"/>
      <c r="L954" s="201"/>
      <c r="M954" s="201"/>
      <c r="N954" s="201"/>
      <c r="O954" s="201"/>
      <c r="P954" s="201"/>
      <c r="Q954" s="201"/>
      <c r="R954" s="201"/>
      <c r="S954" s="201"/>
      <c r="T954" s="201"/>
      <c r="U954" s="201"/>
      <c r="V954" s="201"/>
      <c r="W954" s="201"/>
      <c r="X954" s="201"/>
      <c r="Y954" s="201"/>
      <c r="Z954" s="201"/>
    </row>
    <row r="955" spans="1:26" ht="12.75" customHeight="1" x14ac:dyDescent="0.2">
      <c r="A955" s="201"/>
      <c r="B955" s="201"/>
      <c r="C955" s="201"/>
      <c r="D955" s="201"/>
      <c r="E955" s="201"/>
      <c r="F955" s="201"/>
      <c r="G955" s="201"/>
      <c r="H955" s="201"/>
      <c r="I955" s="201"/>
      <c r="J955" s="201"/>
      <c r="K955" s="201"/>
      <c r="L955" s="201"/>
      <c r="M955" s="201"/>
      <c r="N955" s="201"/>
      <c r="O955" s="201"/>
      <c r="P955" s="201"/>
      <c r="Q955" s="201"/>
      <c r="R955" s="201"/>
      <c r="S955" s="201"/>
      <c r="T955" s="201"/>
      <c r="U955" s="201"/>
      <c r="V955" s="201"/>
      <c r="W955" s="201"/>
      <c r="X955" s="201"/>
      <c r="Y955" s="201"/>
      <c r="Z955" s="201"/>
    </row>
    <row r="956" spans="1:26" ht="12.75" customHeight="1" x14ac:dyDescent="0.2">
      <c r="A956" s="201"/>
      <c r="B956" s="201"/>
      <c r="C956" s="201"/>
      <c r="D956" s="201"/>
      <c r="E956" s="201"/>
      <c r="F956" s="201"/>
      <c r="G956" s="201"/>
      <c r="H956" s="201"/>
      <c r="I956" s="201"/>
      <c r="J956" s="201"/>
      <c r="K956" s="201"/>
      <c r="L956" s="201"/>
      <c r="M956" s="201"/>
      <c r="N956" s="201"/>
      <c r="O956" s="201"/>
      <c r="P956" s="201"/>
      <c r="Q956" s="201"/>
      <c r="R956" s="201"/>
      <c r="S956" s="201"/>
      <c r="T956" s="201"/>
      <c r="U956" s="201"/>
      <c r="V956" s="201"/>
      <c r="W956" s="201"/>
      <c r="X956" s="201"/>
      <c r="Y956" s="201"/>
      <c r="Z956" s="201"/>
    </row>
    <row r="957" spans="1:26" ht="12.75" customHeight="1" x14ac:dyDescent="0.2">
      <c r="A957" s="201"/>
      <c r="B957" s="201"/>
      <c r="C957" s="201"/>
      <c r="D957" s="201"/>
      <c r="E957" s="201"/>
      <c r="F957" s="201"/>
      <c r="G957" s="201"/>
      <c r="H957" s="201"/>
      <c r="I957" s="201"/>
      <c r="J957" s="201"/>
      <c r="K957" s="201"/>
      <c r="L957" s="201"/>
      <c r="M957" s="201"/>
      <c r="N957" s="201"/>
      <c r="O957" s="201"/>
      <c r="P957" s="201"/>
      <c r="Q957" s="201"/>
      <c r="R957" s="201"/>
      <c r="S957" s="201"/>
      <c r="T957" s="201"/>
      <c r="U957" s="201"/>
      <c r="V957" s="201"/>
      <c r="W957" s="201"/>
      <c r="X957" s="201"/>
      <c r="Y957" s="201"/>
      <c r="Z957" s="201"/>
    </row>
    <row r="958" spans="1:26" ht="12.75" customHeight="1" x14ac:dyDescent="0.2">
      <c r="A958" s="201"/>
      <c r="B958" s="201"/>
      <c r="C958" s="201"/>
      <c r="D958" s="201"/>
      <c r="E958" s="201"/>
      <c r="F958" s="201"/>
      <c r="G958" s="201"/>
      <c r="H958" s="201"/>
      <c r="I958" s="201"/>
      <c r="J958" s="201"/>
      <c r="K958" s="201"/>
      <c r="L958" s="201"/>
      <c r="M958" s="201"/>
      <c r="N958" s="201"/>
      <c r="O958" s="201"/>
      <c r="P958" s="201"/>
      <c r="Q958" s="201"/>
      <c r="R958" s="201"/>
      <c r="S958" s="201"/>
      <c r="T958" s="201"/>
      <c r="U958" s="201"/>
      <c r="V958" s="201"/>
      <c r="W958" s="201"/>
      <c r="X958" s="201"/>
      <c r="Y958" s="201"/>
      <c r="Z958" s="201"/>
    </row>
    <row r="959" spans="1:26" ht="12.75" customHeight="1" x14ac:dyDescent="0.2">
      <c r="A959" s="201"/>
      <c r="B959" s="201"/>
      <c r="C959" s="201"/>
      <c r="D959" s="201"/>
      <c r="E959" s="201"/>
      <c r="F959" s="201"/>
      <c r="G959" s="201"/>
      <c r="H959" s="201"/>
      <c r="I959" s="201"/>
      <c r="J959" s="201"/>
      <c r="K959" s="201"/>
      <c r="L959" s="201"/>
      <c r="M959" s="201"/>
      <c r="N959" s="201"/>
      <c r="O959" s="201"/>
      <c r="P959" s="201"/>
      <c r="Q959" s="201"/>
      <c r="R959" s="201"/>
      <c r="S959" s="201"/>
      <c r="T959" s="201"/>
      <c r="U959" s="201"/>
      <c r="V959" s="201"/>
      <c r="W959" s="201"/>
      <c r="X959" s="201"/>
      <c r="Y959" s="201"/>
      <c r="Z959" s="201"/>
    </row>
    <row r="960" spans="1:26" ht="12.75" customHeight="1" x14ac:dyDescent="0.2">
      <c r="A960" s="201"/>
      <c r="B960" s="201"/>
      <c r="C960" s="201"/>
      <c r="D960" s="201"/>
      <c r="E960" s="201"/>
      <c r="F960" s="201"/>
      <c r="G960" s="201"/>
      <c r="H960" s="201"/>
      <c r="I960" s="201"/>
      <c r="J960" s="201"/>
      <c r="K960" s="201"/>
      <c r="L960" s="201"/>
      <c r="M960" s="201"/>
      <c r="N960" s="201"/>
      <c r="O960" s="201"/>
      <c r="P960" s="201"/>
      <c r="Q960" s="201"/>
      <c r="R960" s="201"/>
      <c r="S960" s="201"/>
      <c r="T960" s="201"/>
      <c r="U960" s="201"/>
      <c r="V960" s="201"/>
      <c r="W960" s="201"/>
      <c r="X960" s="201"/>
      <c r="Y960" s="201"/>
      <c r="Z960" s="201"/>
    </row>
    <row r="961" spans="1:26" ht="12.75" customHeight="1" x14ac:dyDescent="0.2">
      <c r="A961" s="201"/>
      <c r="B961" s="201"/>
      <c r="C961" s="201"/>
      <c r="D961" s="201"/>
      <c r="E961" s="201"/>
      <c r="F961" s="201"/>
      <c r="G961" s="201"/>
      <c r="H961" s="201"/>
      <c r="I961" s="201"/>
      <c r="J961" s="201"/>
      <c r="K961" s="201"/>
      <c r="L961" s="201"/>
      <c r="M961" s="201"/>
      <c r="N961" s="201"/>
      <c r="O961" s="201"/>
      <c r="P961" s="201"/>
      <c r="Q961" s="201"/>
      <c r="R961" s="201"/>
      <c r="S961" s="201"/>
      <c r="T961" s="201"/>
      <c r="U961" s="201"/>
      <c r="V961" s="201"/>
      <c r="W961" s="201"/>
      <c r="X961" s="201"/>
      <c r="Y961" s="201"/>
      <c r="Z961" s="201"/>
    </row>
    <row r="962" spans="1:26" ht="12.75" customHeight="1" x14ac:dyDescent="0.2">
      <c r="A962" s="201"/>
      <c r="B962" s="201"/>
      <c r="C962" s="201"/>
      <c r="D962" s="201"/>
      <c r="E962" s="201"/>
      <c r="F962" s="201"/>
      <c r="G962" s="201"/>
      <c r="H962" s="201"/>
      <c r="I962" s="201"/>
      <c r="J962" s="201"/>
      <c r="K962" s="201"/>
      <c r="L962" s="201"/>
      <c r="M962" s="201"/>
      <c r="N962" s="201"/>
      <c r="O962" s="201"/>
      <c r="P962" s="201"/>
      <c r="Q962" s="201"/>
      <c r="R962" s="201"/>
      <c r="S962" s="201"/>
      <c r="T962" s="201"/>
      <c r="U962" s="201"/>
      <c r="V962" s="201"/>
      <c r="W962" s="201"/>
      <c r="X962" s="201"/>
      <c r="Y962" s="201"/>
      <c r="Z962" s="201"/>
    </row>
    <row r="963" spans="1:26" ht="12.75" customHeight="1" x14ac:dyDescent="0.2">
      <c r="A963" s="201"/>
      <c r="B963" s="201"/>
      <c r="C963" s="201"/>
      <c r="D963" s="201"/>
      <c r="E963" s="201"/>
      <c r="F963" s="201"/>
      <c r="G963" s="201"/>
      <c r="H963" s="201"/>
      <c r="I963" s="201"/>
      <c r="J963" s="201"/>
      <c r="K963" s="201"/>
      <c r="L963" s="201"/>
      <c r="M963" s="201"/>
      <c r="N963" s="201"/>
      <c r="O963" s="201"/>
      <c r="P963" s="201"/>
      <c r="Q963" s="201"/>
      <c r="R963" s="201"/>
      <c r="S963" s="201"/>
      <c r="T963" s="201"/>
      <c r="U963" s="201"/>
      <c r="V963" s="201"/>
      <c r="W963" s="201"/>
      <c r="X963" s="201"/>
      <c r="Y963" s="201"/>
      <c r="Z963" s="201"/>
    </row>
    <row r="964" spans="1:26" ht="12.75" customHeight="1" x14ac:dyDescent="0.2">
      <c r="A964" s="201"/>
      <c r="B964" s="201"/>
      <c r="C964" s="201"/>
      <c r="D964" s="201"/>
      <c r="E964" s="201"/>
      <c r="F964" s="201"/>
      <c r="G964" s="201"/>
      <c r="H964" s="201"/>
      <c r="I964" s="201"/>
      <c r="J964" s="201"/>
      <c r="K964" s="201"/>
      <c r="L964" s="201"/>
      <c r="M964" s="201"/>
      <c r="N964" s="201"/>
      <c r="O964" s="201"/>
      <c r="P964" s="201"/>
      <c r="Q964" s="201"/>
      <c r="R964" s="201"/>
      <c r="S964" s="201"/>
      <c r="T964" s="201"/>
      <c r="U964" s="201"/>
      <c r="V964" s="201"/>
      <c r="W964" s="201"/>
      <c r="X964" s="201"/>
      <c r="Y964" s="201"/>
      <c r="Z964" s="201"/>
    </row>
    <row r="965" spans="1:26" ht="12.75" customHeight="1" x14ac:dyDescent="0.2">
      <c r="A965" s="201"/>
      <c r="B965" s="201"/>
      <c r="C965" s="201"/>
      <c r="D965" s="201"/>
      <c r="E965" s="201"/>
      <c r="F965" s="201"/>
      <c r="G965" s="201"/>
      <c r="H965" s="201"/>
      <c r="I965" s="201"/>
      <c r="J965" s="201"/>
      <c r="K965" s="201"/>
      <c r="L965" s="201"/>
      <c r="M965" s="201"/>
      <c r="N965" s="201"/>
      <c r="O965" s="201"/>
      <c r="P965" s="201"/>
      <c r="Q965" s="201"/>
      <c r="R965" s="201"/>
      <c r="S965" s="201"/>
      <c r="T965" s="201"/>
      <c r="U965" s="201"/>
      <c r="V965" s="201"/>
      <c r="W965" s="201"/>
      <c r="X965" s="201"/>
      <c r="Y965" s="201"/>
      <c r="Z965" s="201"/>
    </row>
    <row r="966" spans="1:26" ht="12.75" customHeight="1" x14ac:dyDescent="0.2">
      <c r="A966" s="201"/>
      <c r="B966" s="201"/>
      <c r="C966" s="201"/>
      <c r="D966" s="201"/>
      <c r="E966" s="201"/>
      <c r="F966" s="201"/>
      <c r="G966" s="201"/>
      <c r="H966" s="201"/>
      <c r="I966" s="201"/>
      <c r="J966" s="201"/>
      <c r="K966" s="201"/>
      <c r="L966" s="201"/>
      <c r="M966" s="201"/>
      <c r="N966" s="201"/>
      <c r="O966" s="201"/>
      <c r="P966" s="201"/>
      <c r="Q966" s="201"/>
      <c r="R966" s="201"/>
      <c r="S966" s="201"/>
      <c r="T966" s="201"/>
      <c r="U966" s="201"/>
      <c r="V966" s="201"/>
      <c r="W966" s="201"/>
      <c r="X966" s="201"/>
      <c r="Y966" s="201"/>
      <c r="Z966" s="201"/>
    </row>
    <row r="967" spans="1:26" ht="12.75" customHeight="1" x14ac:dyDescent="0.2">
      <c r="A967" s="201"/>
      <c r="B967" s="201"/>
      <c r="C967" s="201"/>
      <c r="D967" s="201"/>
      <c r="E967" s="201"/>
      <c r="F967" s="201"/>
      <c r="G967" s="201"/>
      <c r="H967" s="201"/>
      <c r="I967" s="201"/>
      <c r="J967" s="201"/>
      <c r="K967" s="201"/>
      <c r="L967" s="201"/>
      <c r="M967" s="201"/>
      <c r="N967" s="201"/>
      <c r="O967" s="201"/>
      <c r="P967" s="201"/>
      <c r="Q967" s="201"/>
      <c r="R967" s="201"/>
      <c r="S967" s="201"/>
      <c r="T967" s="201"/>
      <c r="U967" s="201"/>
      <c r="V967" s="201"/>
      <c r="W967" s="201"/>
      <c r="X967" s="201"/>
      <c r="Y967" s="201"/>
      <c r="Z967" s="201"/>
    </row>
    <row r="968" spans="1:26" ht="12.75" customHeight="1" x14ac:dyDescent="0.2">
      <c r="A968" s="201"/>
      <c r="B968" s="201"/>
      <c r="C968" s="201"/>
      <c r="D968" s="201"/>
      <c r="E968" s="201"/>
      <c r="F968" s="201"/>
      <c r="G968" s="201"/>
      <c r="H968" s="201"/>
      <c r="I968" s="201"/>
      <c r="J968" s="201"/>
      <c r="K968" s="201"/>
      <c r="L968" s="201"/>
      <c r="M968" s="201"/>
      <c r="N968" s="201"/>
      <c r="O968" s="201"/>
      <c r="P968" s="201"/>
      <c r="Q968" s="201"/>
      <c r="R968" s="201"/>
      <c r="S968" s="201"/>
      <c r="T968" s="201"/>
      <c r="U968" s="201"/>
      <c r="V968" s="201"/>
      <c r="W968" s="201"/>
      <c r="X968" s="201"/>
      <c r="Y968" s="201"/>
      <c r="Z968" s="201"/>
    </row>
    <row r="969" spans="1:26" ht="12.75" customHeight="1" x14ac:dyDescent="0.2">
      <c r="A969" s="201"/>
      <c r="B969" s="201"/>
      <c r="C969" s="201"/>
      <c r="D969" s="201"/>
      <c r="E969" s="201"/>
      <c r="F969" s="201"/>
      <c r="G969" s="201"/>
      <c r="H969" s="201"/>
      <c r="I969" s="201"/>
      <c r="J969" s="201"/>
      <c r="K969" s="201"/>
      <c r="L969" s="201"/>
      <c r="M969" s="201"/>
      <c r="N969" s="201"/>
      <c r="O969" s="201"/>
      <c r="P969" s="201"/>
      <c r="Q969" s="201"/>
      <c r="R969" s="201"/>
      <c r="S969" s="201"/>
      <c r="T969" s="201"/>
      <c r="U969" s="201"/>
      <c r="V969" s="201"/>
      <c r="W969" s="201"/>
      <c r="X969" s="201"/>
      <c r="Y969" s="201"/>
      <c r="Z969" s="201"/>
    </row>
    <row r="970" spans="1:26" ht="12.75" customHeight="1" x14ac:dyDescent="0.2">
      <c r="A970" s="201"/>
      <c r="B970" s="201"/>
      <c r="C970" s="201"/>
      <c r="D970" s="201"/>
      <c r="E970" s="201"/>
      <c r="F970" s="201"/>
      <c r="G970" s="201"/>
      <c r="H970" s="201"/>
      <c r="I970" s="201"/>
      <c r="J970" s="201"/>
      <c r="K970" s="201"/>
      <c r="L970" s="201"/>
      <c r="M970" s="201"/>
      <c r="N970" s="201"/>
      <c r="O970" s="201"/>
      <c r="P970" s="201"/>
      <c r="Q970" s="201"/>
      <c r="R970" s="201"/>
      <c r="S970" s="201"/>
      <c r="T970" s="201"/>
      <c r="U970" s="201"/>
      <c r="V970" s="201"/>
      <c r="W970" s="201"/>
      <c r="X970" s="201"/>
      <c r="Y970" s="201"/>
      <c r="Z970" s="201"/>
    </row>
    <row r="971" spans="1:26" ht="12.75" customHeight="1" x14ac:dyDescent="0.2">
      <c r="A971" s="201"/>
      <c r="B971" s="201"/>
      <c r="C971" s="201"/>
      <c r="D971" s="201"/>
      <c r="E971" s="201"/>
      <c r="F971" s="201"/>
      <c r="G971" s="201"/>
      <c r="H971" s="201"/>
      <c r="I971" s="201"/>
      <c r="J971" s="201"/>
      <c r="K971" s="201"/>
      <c r="L971" s="201"/>
      <c r="M971" s="201"/>
      <c r="N971" s="201"/>
      <c r="O971" s="201"/>
      <c r="P971" s="201"/>
      <c r="Q971" s="201"/>
      <c r="R971" s="201"/>
      <c r="S971" s="201"/>
      <c r="T971" s="201"/>
      <c r="U971" s="201"/>
      <c r="V971" s="201"/>
      <c r="W971" s="201"/>
      <c r="X971" s="201"/>
      <c r="Y971" s="201"/>
      <c r="Z971" s="201"/>
    </row>
    <row r="972" spans="1:26" ht="12.75" customHeight="1" x14ac:dyDescent="0.2">
      <c r="A972" s="201"/>
      <c r="B972" s="201"/>
      <c r="C972" s="201"/>
      <c r="D972" s="201"/>
      <c r="E972" s="201"/>
      <c r="F972" s="201"/>
      <c r="G972" s="201"/>
      <c r="H972" s="201"/>
      <c r="I972" s="201"/>
      <c r="J972" s="201"/>
      <c r="K972" s="201"/>
      <c r="L972" s="201"/>
      <c r="M972" s="201"/>
      <c r="N972" s="201"/>
      <c r="O972" s="201"/>
      <c r="P972" s="201"/>
      <c r="Q972" s="201"/>
      <c r="R972" s="201"/>
      <c r="S972" s="201"/>
      <c r="T972" s="201"/>
      <c r="U972" s="201"/>
      <c r="V972" s="201"/>
      <c r="W972" s="201"/>
      <c r="X972" s="201"/>
      <c r="Y972" s="201"/>
      <c r="Z972" s="201"/>
    </row>
    <row r="973" spans="1:26" ht="12.75" customHeight="1" x14ac:dyDescent="0.2">
      <c r="A973" s="201"/>
      <c r="B973" s="201"/>
      <c r="C973" s="201"/>
      <c r="D973" s="201"/>
      <c r="E973" s="201"/>
      <c r="F973" s="201"/>
      <c r="G973" s="201"/>
      <c r="H973" s="201"/>
      <c r="I973" s="201"/>
      <c r="J973" s="201"/>
      <c r="K973" s="201"/>
      <c r="L973" s="201"/>
      <c r="M973" s="201"/>
      <c r="N973" s="201"/>
      <c r="O973" s="201"/>
      <c r="P973" s="201"/>
      <c r="Q973" s="201"/>
      <c r="R973" s="201"/>
      <c r="S973" s="201"/>
      <c r="T973" s="201"/>
      <c r="U973" s="201"/>
      <c r="V973" s="201"/>
      <c r="W973" s="201"/>
      <c r="X973" s="201"/>
      <c r="Y973" s="201"/>
      <c r="Z973" s="201"/>
    </row>
    <row r="974" spans="1:26" ht="12.75" customHeight="1" x14ac:dyDescent="0.2">
      <c r="A974" s="201"/>
      <c r="B974" s="201"/>
      <c r="C974" s="201"/>
      <c r="D974" s="201"/>
      <c r="E974" s="201"/>
      <c r="F974" s="201"/>
      <c r="G974" s="201"/>
      <c r="H974" s="201"/>
      <c r="I974" s="201"/>
      <c r="J974" s="201"/>
      <c r="K974" s="201"/>
      <c r="L974" s="201"/>
      <c r="M974" s="201"/>
      <c r="N974" s="201"/>
      <c r="O974" s="201"/>
      <c r="P974" s="201"/>
      <c r="Q974" s="201"/>
      <c r="R974" s="201"/>
      <c r="S974" s="201"/>
      <c r="T974" s="201"/>
      <c r="U974" s="201"/>
      <c r="V974" s="201"/>
      <c r="W974" s="201"/>
      <c r="X974" s="201"/>
      <c r="Y974" s="201"/>
      <c r="Z974" s="201"/>
    </row>
    <row r="975" spans="1:26" ht="12.75" customHeight="1" x14ac:dyDescent="0.2">
      <c r="A975" s="201"/>
      <c r="B975" s="201"/>
      <c r="C975" s="201"/>
      <c r="D975" s="201"/>
      <c r="E975" s="201"/>
      <c r="F975" s="201"/>
      <c r="G975" s="201"/>
      <c r="H975" s="201"/>
      <c r="I975" s="201"/>
      <c r="J975" s="201"/>
      <c r="K975" s="201"/>
      <c r="L975" s="201"/>
      <c r="M975" s="201"/>
      <c r="N975" s="201"/>
      <c r="O975" s="201"/>
      <c r="P975" s="201"/>
      <c r="Q975" s="201"/>
      <c r="R975" s="201"/>
      <c r="S975" s="201"/>
      <c r="T975" s="201"/>
      <c r="U975" s="201"/>
      <c r="V975" s="201"/>
      <c r="W975" s="201"/>
      <c r="X975" s="201"/>
      <c r="Y975" s="201"/>
      <c r="Z975" s="201"/>
    </row>
    <row r="976" spans="1:26" ht="12.75" customHeight="1" x14ac:dyDescent="0.2">
      <c r="A976" s="201"/>
      <c r="B976" s="201"/>
      <c r="C976" s="201"/>
      <c r="D976" s="201"/>
      <c r="E976" s="201"/>
      <c r="F976" s="201"/>
      <c r="G976" s="201"/>
      <c r="H976" s="201"/>
      <c r="I976" s="201"/>
      <c r="J976" s="201"/>
      <c r="K976" s="201"/>
      <c r="L976" s="201"/>
      <c r="M976" s="201"/>
      <c r="N976" s="201"/>
      <c r="O976" s="201"/>
      <c r="P976" s="201"/>
      <c r="Q976" s="201"/>
      <c r="R976" s="201"/>
      <c r="S976" s="201"/>
      <c r="T976" s="201"/>
      <c r="U976" s="201"/>
      <c r="V976" s="201"/>
      <c r="W976" s="201"/>
      <c r="X976" s="201"/>
      <c r="Y976" s="201"/>
      <c r="Z976" s="201"/>
    </row>
    <row r="977" spans="1:26" ht="12.75" customHeight="1" x14ac:dyDescent="0.2">
      <c r="A977" s="201"/>
      <c r="B977" s="201"/>
      <c r="C977" s="201"/>
      <c r="D977" s="201"/>
      <c r="E977" s="201"/>
      <c r="F977" s="201"/>
      <c r="G977" s="201"/>
      <c r="H977" s="201"/>
      <c r="I977" s="201"/>
      <c r="J977" s="201"/>
      <c r="K977" s="201"/>
      <c r="L977" s="201"/>
      <c r="M977" s="201"/>
      <c r="N977" s="201"/>
      <c r="O977" s="201"/>
      <c r="P977" s="201"/>
      <c r="Q977" s="201"/>
      <c r="R977" s="201"/>
      <c r="S977" s="201"/>
      <c r="T977" s="201"/>
      <c r="U977" s="201"/>
      <c r="V977" s="201"/>
      <c r="W977" s="201"/>
      <c r="X977" s="201"/>
      <c r="Y977" s="201"/>
      <c r="Z977" s="201"/>
    </row>
    <row r="978" spans="1:26" ht="12.75" customHeight="1" x14ac:dyDescent="0.2">
      <c r="A978" s="201"/>
      <c r="B978" s="201"/>
      <c r="C978" s="201"/>
      <c r="D978" s="201"/>
      <c r="E978" s="201"/>
      <c r="F978" s="201"/>
      <c r="G978" s="201"/>
      <c r="H978" s="201"/>
      <c r="I978" s="201"/>
      <c r="J978" s="201"/>
      <c r="K978" s="201"/>
      <c r="L978" s="201"/>
      <c r="M978" s="201"/>
      <c r="N978" s="201"/>
      <c r="O978" s="201"/>
      <c r="P978" s="201"/>
      <c r="Q978" s="201"/>
      <c r="R978" s="201"/>
      <c r="S978" s="201"/>
      <c r="T978" s="201"/>
      <c r="U978" s="201"/>
      <c r="V978" s="201"/>
      <c r="W978" s="201"/>
      <c r="X978" s="201"/>
      <c r="Y978" s="201"/>
      <c r="Z978" s="201"/>
    </row>
    <row r="979" spans="1:26" ht="12.75" customHeight="1" x14ac:dyDescent="0.2">
      <c r="A979" s="201"/>
      <c r="B979" s="201"/>
      <c r="C979" s="201"/>
      <c r="D979" s="201"/>
      <c r="E979" s="201"/>
      <c r="F979" s="201"/>
      <c r="G979" s="201"/>
      <c r="H979" s="201"/>
      <c r="I979" s="201"/>
      <c r="J979" s="201"/>
      <c r="K979" s="201"/>
      <c r="L979" s="201"/>
      <c r="M979" s="201"/>
      <c r="N979" s="201"/>
      <c r="O979" s="201"/>
      <c r="P979" s="201"/>
      <c r="Q979" s="201"/>
      <c r="R979" s="201"/>
      <c r="S979" s="201"/>
      <c r="T979" s="201"/>
      <c r="U979" s="201"/>
      <c r="V979" s="201"/>
      <c r="W979" s="201"/>
      <c r="X979" s="201"/>
      <c r="Y979" s="201"/>
      <c r="Z979" s="201"/>
    </row>
    <row r="980" spans="1:26" ht="12.75" customHeight="1" x14ac:dyDescent="0.2">
      <c r="A980" s="201"/>
      <c r="B980" s="201"/>
      <c r="C980" s="201"/>
      <c r="D980" s="201"/>
      <c r="E980" s="201"/>
      <c r="F980" s="201"/>
      <c r="G980" s="201"/>
      <c r="H980" s="201"/>
      <c r="I980" s="201"/>
      <c r="J980" s="201"/>
      <c r="K980" s="201"/>
      <c r="L980" s="201"/>
      <c r="M980" s="201"/>
      <c r="N980" s="201"/>
      <c r="O980" s="201"/>
      <c r="P980" s="201"/>
      <c r="Q980" s="201"/>
      <c r="R980" s="201"/>
      <c r="S980" s="201"/>
      <c r="T980" s="201"/>
      <c r="U980" s="201"/>
      <c r="V980" s="201"/>
      <c r="W980" s="201"/>
      <c r="X980" s="201"/>
      <c r="Y980" s="201"/>
      <c r="Z980" s="201"/>
    </row>
    <row r="981" spans="1:26" ht="12.75" customHeight="1" x14ac:dyDescent="0.2">
      <c r="A981" s="201"/>
      <c r="B981" s="201"/>
      <c r="C981" s="201"/>
      <c r="D981" s="201"/>
      <c r="E981" s="201"/>
      <c r="F981" s="201"/>
      <c r="G981" s="201"/>
      <c r="H981" s="201"/>
      <c r="I981" s="201"/>
      <c r="J981" s="201"/>
      <c r="K981" s="201"/>
      <c r="L981" s="201"/>
      <c r="M981" s="201"/>
      <c r="N981" s="201"/>
      <c r="O981" s="201"/>
      <c r="P981" s="201"/>
      <c r="Q981" s="201"/>
      <c r="R981" s="201"/>
      <c r="S981" s="201"/>
      <c r="T981" s="201"/>
      <c r="U981" s="201"/>
      <c r="V981" s="201"/>
      <c r="W981" s="201"/>
      <c r="X981" s="201"/>
      <c r="Y981" s="201"/>
      <c r="Z981" s="201"/>
    </row>
    <row r="982" spans="1:26" ht="12.75" customHeight="1" x14ac:dyDescent="0.2">
      <c r="A982" s="201"/>
      <c r="B982" s="201"/>
      <c r="C982" s="201"/>
      <c r="D982" s="201"/>
      <c r="E982" s="201"/>
      <c r="F982" s="201"/>
      <c r="G982" s="201"/>
      <c r="H982" s="201"/>
      <c r="I982" s="201"/>
      <c r="J982" s="201"/>
      <c r="K982" s="201"/>
      <c r="L982" s="201"/>
      <c r="M982" s="201"/>
      <c r="N982" s="201"/>
      <c r="O982" s="201"/>
      <c r="P982" s="201"/>
      <c r="Q982" s="201"/>
      <c r="R982" s="201"/>
      <c r="S982" s="201"/>
      <c r="T982" s="201"/>
      <c r="U982" s="201"/>
      <c r="V982" s="201"/>
      <c r="W982" s="201"/>
      <c r="X982" s="201"/>
      <c r="Y982" s="201"/>
      <c r="Z982" s="201"/>
    </row>
    <row r="983" spans="1:26" ht="12.75" customHeight="1" x14ac:dyDescent="0.2">
      <c r="A983" s="201"/>
      <c r="B983" s="201"/>
      <c r="C983" s="201"/>
      <c r="D983" s="201"/>
      <c r="E983" s="201"/>
      <c r="F983" s="201"/>
      <c r="G983" s="201"/>
      <c r="H983" s="201"/>
      <c r="I983" s="201"/>
      <c r="J983" s="201"/>
      <c r="K983" s="201"/>
      <c r="L983" s="201"/>
      <c r="M983" s="201"/>
      <c r="N983" s="201"/>
      <c r="O983" s="201"/>
      <c r="P983" s="201"/>
      <c r="Q983" s="201"/>
      <c r="R983" s="201"/>
      <c r="S983" s="201"/>
      <c r="T983" s="201"/>
      <c r="U983" s="201"/>
      <c r="V983" s="201"/>
      <c r="W983" s="201"/>
      <c r="X983" s="201"/>
      <c r="Y983" s="201"/>
      <c r="Z983" s="201"/>
    </row>
    <row r="984" spans="1:26" ht="12.75" customHeight="1" x14ac:dyDescent="0.2">
      <c r="A984" s="201"/>
      <c r="B984" s="201"/>
      <c r="C984" s="201"/>
      <c r="D984" s="201"/>
      <c r="E984" s="201"/>
      <c r="F984" s="201"/>
      <c r="G984" s="201"/>
      <c r="H984" s="201"/>
      <c r="I984" s="201"/>
      <c r="J984" s="201"/>
      <c r="K984" s="201"/>
      <c r="L984" s="201"/>
      <c r="M984" s="201"/>
      <c r="N984" s="201"/>
      <c r="O984" s="201"/>
      <c r="P984" s="201"/>
      <c r="Q984" s="201"/>
      <c r="R984" s="201"/>
      <c r="S984" s="201"/>
      <c r="T984" s="201"/>
      <c r="U984" s="201"/>
      <c r="V984" s="201"/>
      <c r="W984" s="201"/>
      <c r="X984" s="201"/>
      <c r="Y984" s="201"/>
      <c r="Z984" s="201"/>
    </row>
    <row r="985" spans="1:26" ht="12.75" customHeight="1" x14ac:dyDescent="0.2">
      <c r="A985" s="201"/>
      <c r="B985" s="201"/>
      <c r="C985" s="201"/>
      <c r="D985" s="201"/>
      <c r="E985" s="201"/>
      <c r="F985" s="201"/>
      <c r="G985" s="201"/>
      <c r="H985" s="201"/>
      <c r="I985" s="201"/>
      <c r="J985" s="201"/>
      <c r="K985" s="201"/>
      <c r="L985" s="201"/>
      <c r="M985" s="201"/>
      <c r="N985" s="201"/>
      <c r="O985" s="201"/>
      <c r="P985" s="201"/>
      <c r="Q985" s="201"/>
      <c r="R985" s="201"/>
      <c r="S985" s="201"/>
      <c r="T985" s="201"/>
      <c r="U985" s="201"/>
      <c r="V985" s="201"/>
      <c r="W985" s="201"/>
      <c r="X985" s="201"/>
      <c r="Y985" s="201"/>
      <c r="Z985" s="201"/>
    </row>
    <row r="986" spans="1:26" ht="12.75" customHeight="1" x14ac:dyDescent="0.2">
      <c r="A986" s="201"/>
      <c r="B986" s="201"/>
      <c r="C986" s="201"/>
      <c r="D986" s="201"/>
      <c r="E986" s="201"/>
      <c r="F986" s="201"/>
      <c r="G986" s="201"/>
      <c r="H986" s="201"/>
      <c r="I986" s="201"/>
      <c r="J986" s="201"/>
      <c r="K986" s="201"/>
      <c r="L986" s="201"/>
      <c r="M986" s="201"/>
      <c r="N986" s="201"/>
      <c r="O986" s="201"/>
      <c r="P986" s="201"/>
      <c r="Q986" s="201"/>
      <c r="R986" s="201"/>
      <c r="S986" s="201"/>
      <c r="T986" s="201"/>
      <c r="U986" s="201"/>
      <c r="V986" s="201"/>
      <c r="W986" s="201"/>
      <c r="X986" s="201"/>
      <c r="Y986" s="201"/>
      <c r="Z986" s="201"/>
    </row>
    <row r="987" spans="1:26" ht="12.75" customHeight="1" x14ac:dyDescent="0.2">
      <c r="A987" s="201"/>
      <c r="B987" s="201"/>
      <c r="C987" s="201"/>
      <c r="D987" s="201"/>
      <c r="E987" s="201"/>
      <c r="F987" s="201"/>
      <c r="G987" s="201"/>
      <c r="H987" s="201"/>
      <c r="I987" s="201"/>
      <c r="J987" s="201"/>
      <c r="K987" s="201"/>
      <c r="L987" s="201"/>
      <c r="M987" s="201"/>
      <c r="N987" s="201"/>
      <c r="O987" s="201"/>
      <c r="P987" s="201"/>
      <c r="Q987" s="201"/>
      <c r="R987" s="201"/>
      <c r="S987" s="201"/>
      <c r="T987" s="201"/>
      <c r="U987" s="201"/>
      <c r="V987" s="201"/>
      <c r="W987" s="201"/>
      <c r="X987" s="201"/>
      <c r="Y987" s="201"/>
      <c r="Z987" s="201"/>
    </row>
    <row r="988" spans="1:26" ht="12.75" customHeight="1" x14ac:dyDescent="0.2">
      <c r="A988" s="201"/>
      <c r="B988" s="201"/>
      <c r="C988" s="201"/>
      <c r="D988" s="201"/>
      <c r="E988" s="201"/>
      <c r="F988" s="201"/>
      <c r="G988" s="201"/>
      <c r="H988" s="201"/>
      <c r="I988" s="201"/>
      <c r="J988" s="201"/>
      <c r="K988" s="201"/>
      <c r="L988" s="201"/>
      <c r="M988" s="201"/>
      <c r="N988" s="201"/>
      <c r="O988" s="201"/>
      <c r="P988" s="201"/>
      <c r="Q988" s="201"/>
      <c r="R988" s="201"/>
      <c r="S988" s="201"/>
      <c r="T988" s="201"/>
      <c r="U988" s="201"/>
      <c r="V988" s="201"/>
      <c r="W988" s="201"/>
      <c r="X988" s="201"/>
      <c r="Y988" s="201"/>
      <c r="Z988" s="201"/>
    </row>
    <row r="989" spans="1:26" ht="12.75" customHeight="1" x14ac:dyDescent="0.2">
      <c r="A989" s="201"/>
      <c r="B989" s="201"/>
      <c r="C989" s="201"/>
      <c r="D989" s="201"/>
      <c r="E989" s="201"/>
      <c r="F989" s="201"/>
      <c r="G989" s="201"/>
      <c r="H989" s="201"/>
      <c r="I989" s="201"/>
      <c r="J989" s="201"/>
      <c r="K989" s="201"/>
      <c r="L989" s="201"/>
      <c r="M989" s="201"/>
      <c r="N989" s="201"/>
      <c r="O989" s="201"/>
      <c r="P989" s="201"/>
      <c r="Q989" s="201"/>
      <c r="R989" s="201"/>
      <c r="S989" s="201"/>
      <c r="T989" s="201"/>
      <c r="U989" s="201"/>
      <c r="V989" s="201"/>
      <c r="W989" s="201"/>
      <c r="X989" s="201"/>
      <c r="Y989" s="201"/>
      <c r="Z989" s="201"/>
    </row>
    <row r="990" spans="1:26" ht="12.75" customHeight="1" x14ac:dyDescent="0.2">
      <c r="A990" s="201"/>
      <c r="B990" s="201"/>
      <c r="C990" s="201"/>
      <c r="D990" s="201"/>
      <c r="E990" s="201"/>
      <c r="F990" s="201"/>
      <c r="G990" s="201"/>
      <c r="H990" s="201"/>
      <c r="I990" s="201"/>
      <c r="J990" s="201"/>
      <c r="K990" s="201"/>
      <c r="L990" s="201"/>
      <c r="M990" s="201"/>
      <c r="N990" s="201"/>
      <c r="O990" s="201"/>
      <c r="P990" s="201"/>
      <c r="Q990" s="201"/>
      <c r="R990" s="201"/>
      <c r="S990" s="201"/>
      <c r="T990" s="201"/>
      <c r="U990" s="201"/>
      <c r="V990" s="201"/>
      <c r="W990" s="201"/>
      <c r="X990" s="201"/>
      <c r="Y990" s="201"/>
      <c r="Z990" s="201"/>
    </row>
    <row r="991" spans="1:26" ht="12.75" customHeight="1" x14ac:dyDescent="0.2">
      <c r="A991" s="201"/>
      <c r="B991" s="201"/>
      <c r="C991" s="201"/>
      <c r="D991" s="201"/>
      <c r="E991" s="201"/>
      <c r="F991" s="201"/>
      <c r="G991" s="201"/>
      <c r="H991" s="201"/>
      <c r="I991" s="201"/>
      <c r="J991" s="201"/>
      <c r="K991" s="201"/>
      <c r="L991" s="201"/>
      <c r="M991" s="201"/>
      <c r="N991" s="201"/>
      <c r="O991" s="201"/>
      <c r="P991" s="201"/>
      <c r="Q991" s="201"/>
      <c r="R991" s="201"/>
      <c r="S991" s="201"/>
      <c r="T991" s="201"/>
      <c r="U991" s="201"/>
      <c r="V991" s="201"/>
      <c r="W991" s="201"/>
      <c r="X991" s="201"/>
      <c r="Y991" s="201"/>
      <c r="Z991" s="201"/>
    </row>
    <row r="992" spans="1:26" ht="12.75" customHeight="1" x14ac:dyDescent="0.2">
      <c r="A992" s="201"/>
      <c r="B992" s="201"/>
      <c r="C992" s="201"/>
      <c r="D992" s="201"/>
      <c r="E992" s="201"/>
      <c r="F992" s="201"/>
      <c r="G992" s="201"/>
      <c r="H992" s="201"/>
      <c r="I992" s="201"/>
      <c r="J992" s="201"/>
      <c r="K992" s="201"/>
      <c r="L992" s="201"/>
      <c r="M992" s="201"/>
      <c r="N992" s="201"/>
      <c r="O992" s="201"/>
      <c r="P992" s="201"/>
      <c r="Q992" s="201"/>
      <c r="R992" s="201"/>
      <c r="S992" s="201"/>
      <c r="T992" s="201"/>
      <c r="U992" s="201"/>
      <c r="V992" s="201"/>
      <c r="W992" s="201"/>
      <c r="X992" s="201"/>
      <c r="Y992" s="201"/>
      <c r="Z992" s="201"/>
    </row>
    <row r="993" spans="1:26" ht="12.75" customHeight="1" x14ac:dyDescent="0.2">
      <c r="A993" s="201"/>
      <c r="B993" s="201"/>
      <c r="C993" s="201"/>
      <c r="D993" s="201"/>
      <c r="E993" s="201"/>
      <c r="F993" s="201"/>
      <c r="G993" s="201"/>
      <c r="H993" s="201"/>
      <c r="I993" s="201"/>
      <c r="J993" s="201"/>
      <c r="K993" s="201"/>
      <c r="L993" s="201"/>
      <c r="M993" s="201"/>
      <c r="N993" s="201"/>
      <c r="O993" s="201"/>
      <c r="P993" s="201"/>
      <c r="Q993" s="201"/>
      <c r="R993" s="201"/>
      <c r="S993" s="201"/>
      <c r="T993" s="201"/>
      <c r="U993" s="201"/>
      <c r="V993" s="201"/>
      <c r="W993" s="201"/>
      <c r="X993" s="201"/>
      <c r="Y993" s="201"/>
      <c r="Z993" s="201"/>
    </row>
    <row r="994" spans="1:26" ht="12.75" customHeight="1" x14ac:dyDescent="0.2">
      <c r="A994" s="201"/>
      <c r="B994" s="201"/>
      <c r="C994" s="201"/>
      <c r="D994" s="201"/>
      <c r="E994" s="201"/>
      <c r="F994" s="201"/>
      <c r="G994" s="201"/>
      <c r="H994" s="201"/>
      <c r="I994" s="201"/>
      <c r="J994" s="201"/>
      <c r="K994" s="201"/>
      <c r="L994" s="201"/>
      <c r="M994" s="201"/>
      <c r="N994" s="201"/>
      <c r="O994" s="201"/>
      <c r="P994" s="201"/>
      <c r="Q994" s="201"/>
      <c r="R994" s="201"/>
      <c r="S994" s="201"/>
      <c r="T994" s="201"/>
      <c r="U994" s="201"/>
      <c r="V994" s="201"/>
      <c r="W994" s="201"/>
      <c r="X994" s="201"/>
      <c r="Y994" s="201"/>
      <c r="Z994" s="201"/>
    </row>
    <row r="995" spans="1:26" ht="12.75" customHeight="1" x14ac:dyDescent="0.2">
      <c r="A995" s="201"/>
      <c r="B995" s="201"/>
      <c r="C995" s="201"/>
      <c r="D995" s="201"/>
      <c r="E995" s="201"/>
      <c r="F995" s="201"/>
      <c r="G995" s="201"/>
      <c r="H995" s="201"/>
      <c r="I995" s="201"/>
      <c r="J995" s="201"/>
      <c r="K995" s="201"/>
      <c r="L995" s="201"/>
      <c r="M995" s="201"/>
      <c r="N995" s="201"/>
      <c r="O995" s="201"/>
      <c r="P995" s="201"/>
      <c r="Q995" s="201"/>
      <c r="R995" s="201"/>
      <c r="S995" s="201"/>
      <c r="T995" s="201"/>
      <c r="U995" s="201"/>
      <c r="V995" s="201"/>
      <c r="W995" s="201"/>
      <c r="X995" s="201"/>
      <c r="Y995" s="201"/>
      <c r="Z995" s="201"/>
    </row>
    <row r="996" spans="1:26" ht="12.75" customHeight="1" x14ac:dyDescent="0.2">
      <c r="A996" s="201"/>
      <c r="B996" s="201"/>
      <c r="C996" s="201"/>
      <c r="D996" s="201"/>
      <c r="E996" s="201"/>
      <c r="F996" s="201"/>
      <c r="G996" s="201"/>
      <c r="H996" s="201"/>
      <c r="I996" s="201"/>
      <c r="J996" s="201"/>
      <c r="K996" s="201"/>
      <c r="L996" s="201"/>
      <c r="M996" s="201"/>
      <c r="N996" s="201"/>
      <c r="O996" s="201"/>
      <c r="P996" s="201"/>
      <c r="Q996" s="201"/>
      <c r="R996" s="201"/>
      <c r="S996" s="201"/>
      <c r="T996" s="201"/>
      <c r="U996" s="201"/>
      <c r="V996" s="201"/>
      <c r="W996" s="201"/>
      <c r="X996" s="201"/>
      <c r="Y996" s="201"/>
      <c r="Z996" s="201"/>
    </row>
    <row r="997" spans="1:26" ht="12.75" customHeight="1" x14ac:dyDescent="0.2">
      <c r="A997" s="201"/>
      <c r="B997" s="201"/>
      <c r="C997" s="201"/>
      <c r="D997" s="201"/>
      <c r="E997" s="201"/>
      <c r="F997" s="201"/>
      <c r="G997" s="201"/>
      <c r="H997" s="201"/>
      <c r="I997" s="201"/>
      <c r="J997" s="201"/>
      <c r="K997" s="201"/>
      <c r="L997" s="201"/>
      <c r="M997" s="201"/>
      <c r="N997" s="201"/>
      <c r="O997" s="201"/>
      <c r="P997" s="201"/>
      <c r="Q997" s="201"/>
      <c r="R997" s="201"/>
      <c r="S997" s="201"/>
      <c r="T997" s="201"/>
      <c r="U997" s="201"/>
      <c r="V997" s="201"/>
      <c r="W997" s="201"/>
      <c r="X997" s="201"/>
      <c r="Y997" s="201"/>
      <c r="Z997" s="201"/>
    </row>
    <row r="998" spans="1:26" ht="12.75" customHeight="1" x14ac:dyDescent="0.2">
      <c r="A998" s="201"/>
      <c r="B998" s="201"/>
      <c r="C998" s="201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  <c r="O998" s="201"/>
      <c r="P998" s="201"/>
      <c r="Q998" s="201"/>
      <c r="R998" s="201"/>
      <c r="S998" s="201"/>
      <c r="T998" s="201"/>
      <c r="U998" s="201"/>
      <c r="V998" s="201"/>
      <c r="W998" s="201"/>
      <c r="X998" s="201"/>
      <c r="Y998" s="201"/>
      <c r="Z998" s="201"/>
    </row>
    <row r="999" spans="1:26" ht="12.75" customHeight="1" x14ac:dyDescent="0.2">
      <c r="A999" s="201"/>
      <c r="B999" s="201"/>
      <c r="C999" s="201"/>
      <c r="D999" s="201"/>
      <c r="E999" s="201"/>
      <c r="F999" s="201"/>
      <c r="G999" s="201"/>
      <c r="H999" s="201"/>
      <c r="I999" s="201"/>
      <c r="J999" s="201"/>
      <c r="K999" s="201"/>
      <c r="L999" s="201"/>
      <c r="M999" s="201"/>
      <c r="N999" s="201"/>
      <c r="O999" s="201"/>
      <c r="P999" s="201"/>
      <c r="Q999" s="201"/>
      <c r="R999" s="201"/>
      <c r="S999" s="201"/>
      <c r="T999" s="201"/>
      <c r="U999" s="201"/>
      <c r="V999" s="201"/>
      <c r="W999" s="201"/>
      <c r="X999" s="201"/>
      <c r="Y999" s="201"/>
      <c r="Z999" s="201"/>
    </row>
    <row r="1000" spans="1:26" ht="12.75" customHeight="1" x14ac:dyDescent="0.2">
      <c r="A1000" s="201"/>
      <c r="B1000" s="201"/>
      <c r="C1000" s="201"/>
      <c r="D1000" s="201"/>
      <c r="E1000" s="201"/>
      <c r="F1000" s="201"/>
      <c r="G1000" s="201"/>
      <c r="H1000" s="201"/>
      <c r="I1000" s="201"/>
      <c r="J1000" s="201"/>
      <c r="K1000" s="201"/>
      <c r="L1000" s="201"/>
      <c r="M1000" s="201"/>
      <c r="N1000" s="201"/>
      <c r="O1000" s="201"/>
      <c r="P1000" s="201"/>
      <c r="Q1000" s="201"/>
      <c r="R1000" s="201"/>
      <c r="S1000" s="201"/>
      <c r="T1000" s="201"/>
      <c r="U1000" s="201"/>
      <c r="V1000" s="201"/>
      <c r="W1000" s="201"/>
      <c r="X1000" s="201"/>
      <c r="Y1000" s="201"/>
      <c r="Z1000" s="201"/>
    </row>
  </sheetData>
  <mergeCells count="8">
    <mergeCell ref="A49:F49"/>
    <mergeCell ref="A50:F50"/>
    <mergeCell ref="B51:D51"/>
    <mergeCell ref="B2:E2"/>
    <mergeCell ref="B4:E4"/>
    <mergeCell ref="B5:E5"/>
    <mergeCell ref="A47:F47"/>
    <mergeCell ref="A48:F48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F1000"/>
  <sheetViews>
    <sheetView showGridLines="0" topLeftCell="A6" workbookViewId="0">
      <selection activeCell="A71" sqref="A71:A74"/>
    </sheetView>
  </sheetViews>
  <sheetFormatPr defaultColWidth="12.5703125" defaultRowHeight="15" customHeight="1" x14ac:dyDescent="0.2"/>
  <cols>
    <col min="1" max="1" width="13" customWidth="1"/>
    <col min="2" max="2" width="35.85546875" customWidth="1"/>
    <col min="3" max="3" width="11.140625" customWidth="1"/>
    <col min="4" max="4" width="11.42578125" customWidth="1"/>
    <col min="5" max="5" width="6.28515625" customWidth="1"/>
    <col min="6" max="6" width="31" customWidth="1"/>
    <col min="7" max="8" width="9.140625" customWidth="1"/>
    <col min="9" max="9" width="14" customWidth="1"/>
    <col min="10" max="52" width="9.140625" customWidth="1"/>
    <col min="53" max="53" width="11.140625" customWidth="1"/>
    <col min="54" max="58" width="9.140625" customWidth="1"/>
  </cols>
  <sheetData>
    <row r="1" spans="1:58" ht="13.5" customHeight="1" x14ac:dyDescent="0.2">
      <c r="A1" s="257"/>
      <c r="B1" s="25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258"/>
      <c r="BB1" s="259"/>
      <c r="BC1" s="1"/>
      <c r="BD1" s="1"/>
      <c r="BE1" s="1"/>
      <c r="BF1" s="1"/>
    </row>
    <row r="2" spans="1:58" ht="30" customHeight="1" x14ac:dyDescent="0.2">
      <c r="A2" s="257"/>
      <c r="B2" s="408" t="s">
        <v>379</v>
      </c>
      <c r="C2" s="371"/>
      <c r="D2" s="371"/>
      <c r="E2" s="371"/>
      <c r="F2" s="371"/>
      <c r="G2" s="371"/>
      <c r="H2" s="371"/>
      <c r="I2" s="37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258"/>
      <c r="BB2" s="259"/>
      <c r="BC2" s="1"/>
      <c r="BD2" s="1"/>
      <c r="BE2" s="1"/>
      <c r="BF2" s="1"/>
    </row>
    <row r="3" spans="1:58" ht="19.5" customHeight="1" x14ac:dyDescent="0.2">
      <c r="A3" s="257"/>
      <c r="B3" s="257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258"/>
      <c r="BB3" s="259"/>
      <c r="BC3" s="1"/>
      <c r="BD3" s="1"/>
      <c r="BE3" s="1"/>
      <c r="BF3" s="1"/>
    </row>
    <row r="4" spans="1:58" ht="19.5" customHeight="1" x14ac:dyDescent="0.25">
      <c r="A4" s="260" t="s">
        <v>61</v>
      </c>
      <c r="B4" s="409"/>
      <c r="C4" s="374"/>
      <c r="D4" s="374"/>
      <c r="E4" s="374"/>
      <c r="F4" s="374"/>
      <c r="G4" s="374"/>
      <c r="H4" s="374"/>
      <c r="I4" s="375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58"/>
      <c r="BB4" s="259"/>
      <c r="BC4" s="1"/>
      <c r="BD4" s="1"/>
      <c r="BE4" s="1"/>
      <c r="BF4" s="1"/>
    </row>
    <row r="5" spans="1:58" ht="19.5" customHeight="1" x14ac:dyDescent="0.25">
      <c r="A5" s="260" t="s">
        <v>62</v>
      </c>
      <c r="B5" s="410"/>
      <c r="C5" s="377"/>
      <c r="D5" s="377"/>
      <c r="E5" s="377"/>
      <c r="F5" s="377"/>
      <c r="G5" s="377"/>
      <c r="H5" s="377"/>
      <c r="I5" s="37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258"/>
      <c r="BB5" s="259"/>
      <c r="BC5" s="1"/>
      <c r="BD5" s="1"/>
      <c r="BE5" s="1"/>
      <c r="BF5" s="1"/>
    </row>
    <row r="6" spans="1:58" ht="15" customHeight="1" x14ac:dyDescent="0.2">
      <c r="A6" s="261"/>
      <c r="B6" s="262"/>
      <c r="C6" s="15"/>
      <c r="D6" s="15"/>
      <c r="E6" s="15"/>
      <c r="F6" s="15"/>
      <c r="G6" s="1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258"/>
      <c r="BB6" s="259"/>
      <c r="BC6" s="1"/>
      <c r="BD6" s="1"/>
      <c r="BE6" s="1"/>
      <c r="BF6" s="1"/>
    </row>
    <row r="7" spans="1:58" ht="15" customHeight="1" x14ac:dyDescent="0.2">
      <c r="A7" s="261"/>
      <c r="B7" s="262"/>
      <c r="C7" s="15"/>
      <c r="D7" s="15"/>
      <c r="E7" s="15"/>
      <c r="F7" s="15"/>
      <c r="G7" s="1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258"/>
      <c r="BB7" s="259"/>
      <c r="BC7" s="1"/>
      <c r="BD7" s="1"/>
      <c r="BE7" s="1"/>
      <c r="BF7" s="1"/>
    </row>
    <row r="8" spans="1:58" ht="15" customHeight="1" x14ac:dyDescent="0.2">
      <c r="A8" s="261"/>
      <c r="B8" s="262"/>
      <c r="C8" s="15"/>
      <c r="D8" s="15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258"/>
      <c r="BB8" s="259"/>
      <c r="BC8" s="1"/>
      <c r="BD8" s="1"/>
      <c r="BE8" s="1"/>
      <c r="BF8" s="1"/>
    </row>
    <row r="9" spans="1:58" ht="15" customHeight="1" x14ac:dyDescent="0.2">
      <c r="A9" s="261"/>
      <c r="B9" s="262"/>
      <c r="C9" s="15"/>
      <c r="D9" s="15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258"/>
      <c r="BB9" s="259"/>
      <c r="BC9" s="1"/>
      <c r="BD9" s="1"/>
      <c r="BE9" s="1"/>
      <c r="BF9" s="1"/>
    </row>
    <row r="10" spans="1:58" ht="15" customHeight="1" x14ac:dyDescent="0.2">
      <c r="A10" s="261"/>
      <c r="B10" s="262"/>
      <c r="C10" s="15"/>
      <c r="D10" s="15"/>
      <c r="E10" s="15"/>
      <c r="F10" s="15"/>
      <c r="G10" s="1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258"/>
      <c r="BB10" s="259"/>
      <c r="BC10" s="1"/>
      <c r="BD10" s="1"/>
      <c r="BE10" s="1"/>
      <c r="BF10" s="1"/>
    </row>
    <row r="11" spans="1:58" ht="15" customHeight="1" x14ac:dyDescent="0.2">
      <c r="A11" s="261"/>
      <c r="B11" s="262"/>
      <c r="C11" s="15"/>
      <c r="D11" s="15"/>
      <c r="E11" s="15"/>
      <c r="F11" s="15"/>
      <c r="G11" s="1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258"/>
      <c r="BB11" s="259"/>
      <c r="BC11" s="1"/>
      <c r="BD11" s="1"/>
      <c r="BE11" s="1"/>
      <c r="BF11" s="1"/>
    </row>
    <row r="12" spans="1:58" ht="15" customHeight="1" x14ac:dyDescent="0.2">
      <c r="A12" s="261"/>
      <c r="B12" s="262"/>
      <c r="C12" s="15"/>
      <c r="D12" s="15"/>
      <c r="E12" s="15"/>
      <c r="F12" s="15"/>
      <c r="G12" s="1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258"/>
      <c r="BB12" s="259"/>
      <c r="BC12" s="1"/>
      <c r="BD12" s="1"/>
      <c r="BE12" s="1"/>
      <c r="BF12" s="1"/>
    </row>
    <row r="13" spans="1:58" ht="15" customHeight="1" x14ac:dyDescent="0.2">
      <c r="A13" s="261"/>
      <c r="B13" s="26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258"/>
      <c r="BB13" s="259"/>
      <c r="BC13" s="1"/>
      <c r="BD13" s="1"/>
      <c r="BE13" s="1"/>
      <c r="BF13" s="1"/>
    </row>
    <row r="14" spans="1:58" ht="15" customHeight="1" x14ac:dyDescent="0.2">
      <c r="A14" s="261"/>
      <c r="B14" s="26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258"/>
      <c r="BB14" s="259"/>
      <c r="BC14" s="1"/>
      <c r="BD14" s="1"/>
      <c r="BE14" s="1"/>
      <c r="BF14" s="1"/>
    </row>
    <row r="15" spans="1:58" ht="15" customHeight="1" x14ac:dyDescent="0.2">
      <c r="A15" s="261"/>
      <c r="B15" s="26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258"/>
      <c r="BB15" s="259"/>
      <c r="BC15" s="1"/>
      <c r="BD15" s="1"/>
      <c r="BE15" s="1"/>
      <c r="BF15" s="1"/>
    </row>
    <row r="16" spans="1:58" ht="15" customHeight="1" x14ac:dyDescent="0.2">
      <c r="A16" s="261"/>
      <c r="B16" s="26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258"/>
      <c r="BB16" s="259"/>
      <c r="BC16" s="1"/>
      <c r="BD16" s="1"/>
      <c r="BE16" s="1"/>
      <c r="BF16" s="1"/>
    </row>
    <row r="17" spans="1:58" ht="15" customHeight="1" x14ac:dyDescent="0.2">
      <c r="A17" s="261"/>
      <c r="B17" s="261"/>
      <c r="C17" s="15"/>
      <c r="D17" s="15"/>
      <c r="E17" s="15"/>
      <c r="F17" s="1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258"/>
      <c r="BB17" s="259"/>
      <c r="BC17" s="1"/>
      <c r="BD17" s="1"/>
      <c r="BE17" s="1"/>
      <c r="BF17" s="1"/>
    </row>
    <row r="18" spans="1:58" ht="15" customHeight="1" x14ac:dyDescent="0.2">
      <c r="A18" s="262"/>
      <c r="B18" s="14"/>
      <c r="C18" s="14"/>
      <c r="D18" s="14"/>
      <c r="E18" s="14"/>
      <c r="F18" s="1"/>
      <c r="G18" s="15"/>
      <c r="H18" s="15"/>
      <c r="I18" s="15"/>
      <c r="J18" s="1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258"/>
      <c r="BF18" s="259"/>
    </row>
    <row r="19" spans="1:58" ht="15" customHeight="1" x14ac:dyDescent="0.2">
      <c r="A19" s="262"/>
      <c r="B19" s="14"/>
      <c r="C19" s="14"/>
      <c r="D19" s="14"/>
      <c r="E19" s="14"/>
      <c r="F19" s="1"/>
      <c r="G19" s="1"/>
      <c r="H19" s="1"/>
      <c r="I19" s="1"/>
      <c r="J19" s="15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258"/>
      <c r="BF19" s="259"/>
    </row>
    <row r="20" spans="1:58" ht="13.5" customHeight="1" x14ac:dyDescent="0.2">
      <c r="A20" s="262"/>
      <c r="B20" s="14"/>
      <c r="C20" s="14"/>
      <c r="D20" s="14"/>
      <c r="E20" s="14"/>
      <c r="F20" s="1"/>
      <c r="G20" s="1"/>
      <c r="H20" s="1"/>
      <c r="I20" s="1"/>
      <c r="J20" s="15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258"/>
      <c r="BF20" s="259"/>
    </row>
    <row r="21" spans="1:58" ht="12" customHeight="1" x14ac:dyDescent="0.2">
      <c r="A21" s="262"/>
      <c r="B21" s="263"/>
      <c r="C21" s="264"/>
      <c r="D21" s="264"/>
      <c r="E21" s="264"/>
      <c r="F21" s="265"/>
      <c r="G21" s="265"/>
      <c r="H21" s="265"/>
      <c r="I21" s="187"/>
      <c r="J21" s="15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258"/>
      <c r="BF21" s="259"/>
    </row>
    <row r="22" spans="1:58" ht="14.25" customHeight="1" x14ac:dyDescent="0.2">
      <c r="A22" s="262"/>
      <c r="B22" s="266" t="s">
        <v>67</v>
      </c>
      <c r="C22" s="14"/>
      <c r="D22" s="14"/>
      <c r="E22" s="14"/>
      <c r="F22" s="15"/>
      <c r="G22" s="21"/>
      <c r="H22" s="1"/>
      <c r="I22" s="23"/>
      <c r="J22" s="15"/>
      <c r="K22" s="1"/>
      <c r="L22" s="19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258"/>
      <c r="BF22" s="259"/>
    </row>
    <row r="23" spans="1:58" ht="14.25" customHeight="1" x14ac:dyDescent="0.2">
      <c r="A23" s="262"/>
      <c r="B23" s="267" t="s">
        <v>380</v>
      </c>
      <c r="C23" s="21" t="s">
        <v>381</v>
      </c>
      <c r="D23" s="268"/>
      <c r="E23" s="15" t="s">
        <v>79</v>
      </c>
      <c r="F23" s="1"/>
      <c r="G23" s="1"/>
      <c r="H23" s="1"/>
      <c r="I23" s="190"/>
      <c r="J23" s="15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258"/>
      <c r="BF23" s="259"/>
    </row>
    <row r="24" spans="1:58" ht="14.25" customHeight="1" x14ac:dyDescent="0.2">
      <c r="A24" s="269"/>
      <c r="B24" s="267" t="s">
        <v>382</v>
      </c>
      <c r="C24" s="21" t="s">
        <v>383</v>
      </c>
      <c r="D24" s="268"/>
      <c r="E24" s="15" t="s">
        <v>79</v>
      </c>
      <c r="F24" s="16" t="s">
        <v>384</v>
      </c>
      <c r="G24" s="15"/>
      <c r="H24" s="15"/>
      <c r="I24" s="23"/>
      <c r="J24" s="15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258"/>
      <c r="BF24" s="259"/>
    </row>
    <row r="25" spans="1:58" ht="14.25" customHeight="1" x14ac:dyDescent="0.2">
      <c r="A25" s="421" t="str">
        <f>$BB$204</f>
        <v/>
      </c>
      <c r="B25" s="267" t="s">
        <v>385</v>
      </c>
      <c r="C25" s="21" t="s">
        <v>386</v>
      </c>
      <c r="D25" s="268"/>
      <c r="E25" s="15" t="s">
        <v>79</v>
      </c>
      <c r="F25" s="15"/>
      <c r="G25" s="21" t="s">
        <v>387</v>
      </c>
      <c r="H25" s="193"/>
      <c r="I25" s="23" t="s">
        <v>268</v>
      </c>
      <c r="J25" s="1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258"/>
      <c r="BF25" s="259"/>
    </row>
    <row r="26" spans="1:58" ht="14.25" customHeight="1" x14ac:dyDescent="0.2">
      <c r="A26" s="270"/>
      <c r="B26" s="267" t="s">
        <v>388</v>
      </c>
      <c r="C26" s="21" t="s">
        <v>74</v>
      </c>
      <c r="D26" s="213"/>
      <c r="E26" s="15" t="s">
        <v>66</v>
      </c>
      <c r="F26" s="15"/>
      <c r="G26" s="21" t="s">
        <v>389</v>
      </c>
      <c r="H26" s="157"/>
      <c r="I26" s="23" t="s">
        <v>270</v>
      </c>
      <c r="J26" s="15"/>
      <c r="K26" s="1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258"/>
      <c r="BF26" s="259"/>
    </row>
    <row r="27" spans="1:58" ht="14.25" customHeight="1" x14ac:dyDescent="0.2">
      <c r="A27" s="270"/>
      <c r="B27" s="267" t="s">
        <v>390</v>
      </c>
      <c r="C27" s="21" t="s">
        <v>76</v>
      </c>
      <c r="D27" s="213"/>
      <c r="E27" s="15" t="s">
        <v>66</v>
      </c>
      <c r="F27" s="1"/>
      <c r="G27" s="1"/>
      <c r="H27" s="1"/>
      <c r="I27" s="190"/>
      <c r="J27" s="15"/>
      <c r="K27" s="1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258"/>
      <c r="BF27" s="259"/>
    </row>
    <row r="28" spans="1:58" ht="14.25" customHeight="1" x14ac:dyDescent="0.2">
      <c r="A28" s="421" t="str">
        <f>$BB$207</f>
        <v/>
      </c>
      <c r="B28" s="267" t="s">
        <v>391</v>
      </c>
      <c r="C28" s="21" t="s">
        <v>392</v>
      </c>
      <c r="D28" s="215"/>
      <c r="E28" s="15" t="s">
        <v>82</v>
      </c>
      <c r="F28" s="15"/>
      <c r="G28" s="21" t="s">
        <v>393</v>
      </c>
      <c r="H28" s="1"/>
      <c r="I28" s="190"/>
      <c r="J28" s="15"/>
      <c r="K28" s="1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258"/>
      <c r="BF28" s="259"/>
    </row>
    <row r="29" spans="1:58" ht="14.25" customHeight="1" x14ac:dyDescent="0.2">
      <c r="A29" s="421" t="str">
        <f>$BB$208</f>
        <v/>
      </c>
      <c r="B29" s="267" t="s">
        <v>394</v>
      </c>
      <c r="C29" s="21" t="s">
        <v>395</v>
      </c>
      <c r="D29" s="213"/>
      <c r="E29" s="15" t="s">
        <v>66</v>
      </c>
      <c r="F29" s="1"/>
      <c r="G29" s="21" t="s">
        <v>396</v>
      </c>
      <c r="H29" s="271"/>
      <c r="I29" s="23" t="s">
        <v>397</v>
      </c>
      <c r="J29" s="15"/>
      <c r="K29" s="1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258"/>
      <c r="BF29" s="259"/>
    </row>
    <row r="30" spans="1:58" ht="14.25" customHeight="1" x14ac:dyDescent="0.2">
      <c r="A30" s="421" t="str">
        <f>$BB$209</f>
        <v/>
      </c>
      <c r="B30" s="267" t="s">
        <v>398</v>
      </c>
      <c r="C30" s="21" t="s">
        <v>399</v>
      </c>
      <c r="D30" s="272"/>
      <c r="E30" s="15"/>
      <c r="F30" s="1"/>
      <c r="G30" s="1"/>
      <c r="H30" s="1"/>
      <c r="I30" s="23"/>
      <c r="J30" s="15"/>
      <c r="K30" s="1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258"/>
      <c r="BF30" s="259"/>
    </row>
    <row r="31" spans="1:58" ht="14.25" customHeight="1" x14ac:dyDescent="0.2">
      <c r="A31" s="421" t="str">
        <f>$BB$210</f>
        <v/>
      </c>
      <c r="B31" s="267" t="s">
        <v>400</v>
      </c>
      <c r="C31" s="21" t="s">
        <v>401</v>
      </c>
      <c r="D31" s="213"/>
      <c r="E31" s="15" t="s">
        <v>66</v>
      </c>
      <c r="F31" s="16" t="s">
        <v>266</v>
      </c>
      <c r="G31" s="15"/>
      <c r="H31" s="15"/>
      <c r="I31" s="23"/>
      <c r="J31" s="15"/>
      <c r="K31" s="1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258"/>
      <c r="BF31" s="259"/>
    </row>
    <row r="32" spans="1:58" ht="14.25" customHeight="1" x14ac:dyDescent="0.2">
      <c r="A32" s="421" t="str">
        <f>$BB$211</f>
        <v/>
      </c>
      <c r="B32" s="267" t="s">
        <v>402</v>
      </c>
      <c r="C32" s="21" t="s">
        <v>403</v>
      </c>
      <c r="D32" s="272"/>
      <c r="E32" s="15"/>
      <c r="F32" s="15"/>
      <c r="G32" s="21" t="s">
        <v>267</v>
      </c>
      <c r="H32" s="193"/>
      <c r="I32" s="23" t="s">
        <v>268</v>
      </c>
      <c r="J32" s="15"/>
      <c r="K32" s="1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258"/>
      <c r="BF32" s="259"/>
    </row>
    <row r="33" spans="1:58" ht="14.25" customHeight="1" x14ac:dyDescent="0.2">
      <c r="A33" s="270"/>
      <c r="B33" s="273" t="s">
        <v>404</v>
      </c>
      <c r="C33" s="21" t="s">
        <v>405</v>
      </c>
      <c r="D33" s="150"/>
      <c r="E33" s="15" t="s">
        <v>82</v>
      </c>
      <c r="F33" s="15"/>
      <c r="G33" s="21" t="s">
        <v>269</v>
      </c>
      <c r="H33" s="157"/>
      <c r="I33" s="23" t="s">
        <v>270</v>
      </c>
      <c r="J33" s="15"/>
      <c r="K33" s="1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258"/>
      <c r="BF33" s="259"/>
    </row>
    <row r="34" spans="1:58" ht="12" customHeight="1" x14ac:dyDescent="0.2">
      <c r="A34" s="270"/>
      <c r="B34" s="36"/>
      <c r="C34" s="16"/>
      <c r="D34" s="16"/>
      <c r="E34" s="16"/>
      <c r="F34" s="1"/>
      <c r="G34" s="1"/>
      <c r="H34" s="1"/>
      <c r="I34" s="190"/>
      <c r="J34" s="15"/>
      <c r="K34" s="15"/>
      <c r="L34" s="1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258"/>
      <c r="BF34" s="259"/>
    </row>
    <row r="35" spans="1:58" ht="12" customHeight="1" x14ac:dyDescent="0.2">
      <c r="A35" s="270"/>
      <c r="B35" s="274"/>
      <c r="C35" s="18"/>
      <c r="D35" s="41"/>
      <c r="E35" s="18"/>
      <c r="F35" s="265"/>
      <c r="G35" s="265"/>
      <c r="H35" s="265"/>
      <c r="I35" s="187"/>
      <c r="J35" s="15"/>
      <c r="K35" s="15"/>
      <c r="L35" s="1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258"/>
      <c r="BF35" s="259"/>
    </row>
    <row r="36" spans="1:58" ht="14.25" customHeight="1" x14ac:dyDescent="0.2">
      <c r="A36" s="270"/>
      <c r="B36" s="266" t="s">
        <v>320</v>
      </c>
      <c r="C36" s="15"/>
      <c r="D36" s="35"/>
      <c r="E36" s="15"/>
      <c r="F36" s="1"/>
      <c r="G36" s="1"/>
      <c r="H36" s="1"/>
      <c r="I36" s="190"/>
      <c r="J36" s="15"/>
      <c r="K36" s="15"/>
      <c r="L36" s="1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258"/>
      <c r="BF36" s="259"/>
    </row>
    <row r="37" spans="1:58" ht="14.25" customHeight="1" x14ac:dyDescent="0.2">
      <c r="A37" s="270"/>
      <c r="B37" s="273" t="s">
        <v>64</v>
      </c>
      <c r="C37" s="14" t="s">
        <v>65</v>
      </c>
      <c r="D37" s="275" t="str">
        <f>IF($BA$215="","",$BA$215)</f>
        <v/>
      </c>
      <c r="E37" s="16" t="s">
        <v>66</v>
      </c>
      <c r="F37" s="1"/>
      <c r="G37" s="1"/>
      <c r="H37" s="1"/>
      <c r="I37" s="190"/>
      <c r="J37" s="1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258"/>
      <c r="BF37" s="259"/>
    </row>
    <row r="38" spans="1:58" ht="12" customHeight="1" x14ac:dyDescent="0.2">
      <c r="A38" s="270"/>
      <c r="B38" s="267"/>
      <c r="C38" s="21"/>
      <c r="D38" s="1"/>
      <c r="E38" s="15"/>
      <c r="F38" s="1"/>
      <c r="G38" s="1"/>
      <c r="H38" s="1"/>
      <c r="I38" s="190"/>
      <c r="J38" s="15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258"/>
      <c r="BF38" s="259"/>
    </row>
    <row r="39" spans="1:58" ht="14.25" customHeight="1" x14ac:dyDescent="0.2">
      <c r="A39" s="270"/>
      <c r="B39" s="273" t="s">
        <v>406</v>
      </c>
      <c r="C39" s="21"/>
      <c r="D39" s="35"/>
      <c r="E39" s="15"/>
      <c r="F39" s="262" t="s">
        <v>407</v>
      </c>
      <c r="G39" s="15"/>
      <c r="H39" s="35"/>
      <c r="I39" s="23"/>
      <c r="J39" s="15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258"/>
      <c r="BF39" s="259"/>
    </row>
    <row r="40" spans="1:58" ht="14.25" customHeight="1" x14ac:dyDescent="0.2">
      <c r="A40" s="270"/>
      <c r="B40" s="267" t="s">
        <v>408</v>
      </c>
      <c r="C40" s="21" t="s">
        <v>409</v>
      </c>
      <c r="D40" s="276" t="str">
        <f>IF($BA$216="","",$BA$216)</f>
        <v/>
      </c>
      <c r="E40" s="15" t="s">
        <v>72</v>
      </c>
      <c r="F40" s="261" t="s">
        <v>410</v>
      </c>
      <c r="G40" s="21" t="s">
        <v>411</v>
      </c>
      <c r="H40" s="276" t="str">
        <f>IF($BA$224="","",$BA$224)</f>
        <v/>
      </c>
      <c r="I40" s="23" t="s">
        <v>72</v>
      </c>
      <c r="J40" s="15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258"/>
      <c r="BF40" s="259"/>
    </row>
    <row r="41" spans="1:58" ht="14.25" customHeight="1" x14ac:dyDescent="0.2">
      <c r="A41" s="270"/>
      <c r="B41" s="267" t="s">
        <v>412</v>
      </c>
      <c r="C41" s="21" t="s">
        <v>413</v>
      </c>
      <c r="D41" s="45" t="str">
        <f>IF($BA$217="","",$BA$217)</f>
        <v/>
      </c>
      <c r="E41" s="15" t="s">
        <v>72</v>
      </c>
      <c r="F41" s="261" t="s">
        <v>414</v>
      </c>
      <c r="G41" s="21" t="s">
        <v>415</v>
      </c>
      <c r="H41" s="276" t="str">
        <f>IF($BA$225="","",$BA$225)</f>
        <v/>
      </c>
      <c r="I41" s="23" t="s">
        <v>82</v>
      </c>
      <c r="J41" s="277"/>
      <c r="K41" s="15"/>
      <c r="L41" s="1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258"/>
      <c r="BF41" s="259"/>
    </row>
    <row r="42" spans="1:58" ht="14.25" customHeight="1" x14ac:dyDescent="0.2">
      <c r="A42" s="270"/>
      <c r="B42" s="267" t="s">
        <v>414</v>
      </c>
      <c r="C42" s="21" t="s">
        <v>416</v>
      </c>
      <c r="D42" s="276" t="str">
        <f>IF($BA$218="","",$BA$218)</f>
        <v/>
      </c>
      <c r="E42" s="15" t="s">
        <v>82</v>
      </c>
      <c r="F42" s="261" t="s">
        <v>417</v>
      </c>
      <c r="G42" s="21" t="s">
        <v>418</v>
      </c>
      <c r="H42" s="230" t="str">
        <f>IF($BA$226="","",$BA$226)</f>
        <v/>
      </c>
      <c r="I42" s="23" t="s">
        <v>90</v>
      </c>
      <c r="J42" s="15"/>
      <c r="K42" s="1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258"/>
      <c r="BF42" s="259"/>
    </row>
    <row r="43" spans="1:58" ht="14.25" customHeight="1" x14ac:dyDescent="0.2">
      <c r="A43" s="270"/>
      <c r="B43" s="267" t="s">
        <v>417</v>
      </c>
      <c r="C43" s="21" t="s">
        <v>419</v>
      </c>
      <c r="D43" s="230" t="str">
        <f>IF($BA$219="","",$BA$219)</f>
        <v/>
      </c>
      <c r="E43" s="15" t="s">
        <v>90</v>
      </c>
      <c r="F43" s="261" t="s">
        <v>420</v>
      </c>
      <c r="G43" s="21" t="s">
        <v>421</v>
      </c>
      <c r="H43" s="230" t="str">
        <f>IF($BA$227="","",$BA$227)</f>
        <v/>
      </c>
      <c r="I43" s="23" t="s">
        <v>82</v>
      </c>
      <c r="J43" s="15"/>
      <c r="K43" s="1"/>
      <c r="L43" s="1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258"/>
      <c r="BF43" s="259"/>
    </row>
    <row r="44" spans="1:58" ht="14.25" customHeight="1" x14ac:dyDescent="0.2">
      <c r="A44" s="270"/>
      <c r="B44" s="267" t="s">
        <v>420</v>
      </c>
      <c r="C44" s="21" t="s">
        <v>422</v>
      </c>
      <c r="D44" s="230" t="str">
        <f>IF($BA$220="","",$BA$220)</f>
        <v/>
      </c>
      <c r="E44" s="15" t="s">
        <v>82</v>
      </c>
      <c r="F44" s="261" t="s">
        <v>423</v>
      </c>
      <c r="G44" s="21" t="s">
        <v>424</v>
      </c>
      <c r="H44" s="278" t="str">
        <f>IF($BA$228="","",$BA$228)</f>
        <v/>
      </c>
      <c r="I44" s="23"/>
      <c r="J44" s="15"/>
      <c r="K44" s="1"/>
      <c r="L44" s="1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258"/>
      <c r="BF44" s="259"/>
    </row>
    <row r="45" spans="1:58" ht="14.25" customHeight="1" x14ac:dyDescent="0.2">
      <c r="A45" s="270"/>
      <c r="B45" s="267" t="s">
        <v>423</v>
      </c>
      <c r="C45" s="21" t="s">
        <v>425</v>
      </c>
      <c r="D45" s="278" t="str">
        <f>IF($BA$221="","",$BA$221)</f>
        <v/>
      </c>
      <c r="E45" s="15"/>
      <c r="F45" s="262" t="s">
        <v>91</v>
      </c>
      <c r="G45" s="14" t="s">
        <v>426</v>
      </c>
      <c r="H45" s="279" t="str">
        <f>IF($BA$264="","",$BA$264)</f>
        <v/>
      </c>
      <c r="I45" s="163" t="s">
        <v>79</v>
      </c>
      <c r="J45" s="15"/>
      <c r="K45" s="1"/>
      <c r="L45" s="1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258"/>
      <c r="BF45" s="259"/>
    </row>
    <row r="46" spans="1:58" ht="14.25" customHeight="1" x14ac:dyDescent="0.2">
      <c r="A46" s="270"/>
      <c r="B46" s="273" t="s">
        <v>427</v>
      </c>
      <c r="C46" s="14" t="s">
        <v>386</v>
      </c>
      <c r="D46" s="279" t="str">
        <f>IF($BA$222="","",$BA$222)</f>
        <v/>
      </c>
      <c r="E46" s="16" t="s">
        <v>79</v>
      </c>
      <c r="F46" s="261" t="s">
        <v>140</v>
      </c>
      <c r="G46" s="21" t="s">
        <v>428</v>
      </c>
      <c r="H46" s="230" t="str">
        <f>IF($BA$229="","",$BA$229)</f>
        <v/>
      </c>
      <c r="I46" s="23" t="s">
        <v>100</v>
      </c>
      <c r="J46" s="15"/>
      <c r="K46" s="1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258"/>
      <c r="BF46" s="259"/>
    </row>
    <row r="47" spans="1:58" ht="14.25" customHeight="1" x14ac:dyDescent="0.2">
      <c r="A47" s="270"/>
      <c r="B47" s="267" t="s">
        <v>140</v>
      </c>
      <c r="C47" s="21" t="s">
        <v>429</v>
      </c>
      <c r="D47" s="230" t="str">
        <f>IF($BA$268="","",$BA$268)</f>
        <v/>
      </c>
      <c r="E47" s="15" t="s">
        <v>100</v>
      </c>
      <c r="F47" s="262" t="s">
        <v>430</v>
      </c>
      <c r="G47" s="14" t="s">
        <v>431</v>
      </c>
      <c r="H47" s="44" t="str">
        <f>IF($BA$276="","",$BA$276)</f>
        <v/>
      </c>
      <c r="I47" s="163"/>
      <c r="J47" s="15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258"/>
      <c r="BF47" s="259"/>
    </row>
    <row r="48" spans="1:58" ht="14.25" customHeight="1" x14ac:dyDescent="0.2">
      <c r="A48" s="270"/>
      <c r="B48" s="267" t="s">
        <v>430</v>
      </c>
      <c r="C48" s="21" t="s">
        <v>432</v>
      </c>
      <c r="D48" s="42" t="str">
        <f>IF($BA$223="","",$BA$223)</f>
        <v/>
      </c>
      <c r="E48" s="15"/>
      <c r="F48" s="261" t="s">
        <v>433</v>
      </c>
      <c r="G48" s="21" t="s">
        <v>434</v>
      </c>
      <c r="H48" s="230" t="str">
        <f>IF($BA$255="","",$BA$255)</f>
        <v/>
      </c>
      <c r="I48" s="23" t="s">
        <v>100</v>
      </c>
      <c r="J48" s="15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258"/>
      <c r="BF48" s="259"/>
    </row>
    <row r="49" spans="1:58" ht="14.25" customHeight="1" x14ac:dyDescent="0.2">
      <c r="A49" s="270"/>
      <c r="B49" s="36"/>
      <c r="C49" s="14"/>
      <c r="D49" s="16"/>
      <c r="E49" s="16"/>
      <c r="F49" s="261" t="s">
        <v>435</v>
      </c>
      <c r="G49" s="21" t="s">
        <v>436</v>
      </c>
      <c r="H49" s="230" t="str">
        <f>IF($BA$257="","",$BA$257)</f>
        <v/>
      </c>
      <c r="I49" s="23" t="s">
        <v>82</v>
      </c>
      <c r="J49" s="1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258"/>
      <c r="BF49" s="259"/>
    </row>
    <row r="50" spans="1:58" ht="12" customHeight="1" x14ac:dyDescent="0.2">
      <c r="A50" s="270"/>
      <c r="B50" s="36"/>
      <c r="C50" s="14"/>
      <c r="D50" s="16"/>
      <c r="E50" s="16"/>
      <c r="F50" s="1"/>
      <c r="G50" s="199"/>
      <c r="H50" s="1"/>
      <c r="I50" s="190"/>
      <c r="J50" s="15"/>
      <c r="K50" s="1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258"/>
      <c r="BF50" s="259"/>
    </row>
    <row r="51" spans="1:58" ht="14.25" customHeight="1" x14ac:dyDescent="0.2">
      <c r="A51" s="270"/>
      <c r="B51" s="273" t="s">
        <v>437</v>
      </c>
      <c r="C51" s="21"/>
      <c r="D51" s="35"/>
      <c r="E51" s="15"/>
      <c r="F51" s="262" t="s">
        <v>438</v>
      </c>
      <c r="G51" s="21"/>
      <c r="H51" s="35"/>
      <c r="I51" s="23"/>
      <c r="J51" s="15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258"/>
      <c r="BF51" s="259"/>
    </row>
    <row r="52" spans="1:58" ht="14.25" customHeight="1" x14ac:dyDescent="0.2">
      <c r="A52" s="270"/>
      <c r="B52" s="267" t="s">
        <v>439</v>
      </c>
      <c r="C52" s="21" t="s">
        <v>440</v>
      </c>
      <c r="D52" s="276" t="str">
        <f>IF($BA$230="","",$BA$230)</f>
        <v/>
      </c>
      <c r="E52" s="15" t="s">
        <v>82</v>
      </c>
      <c r="F52" s="261" t="s">
        <v>439</v>
      </c>
      <c r="G52" s="21" t="s">
        <v>441</v>
      </c>
      <c r="H52" s="276" t="str">
        <f>IF($BA$235="","",$BA$235)</f>
        <v/>
      </c>
      <c r="I52" s="23" t="s">
        <v>82</v>
      </c>
      <c r="J52" s="15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258"/>
      <c r="BF52" s="259"/>
    </row>
    <row r="53" spans="1:58" ht="14.25" customHeight="1" x14ac:dyDescent="0.2">
      <c r="A53" s="270"/>
      <c r="B53" s="267" t="s">
        <v>442</v>
      </c>
      <c r="C53" s="21" t="s">
        <v>443</v>
      </c>
      <c r="D53" s="230" t="str">
        <f>IF($BA$272="","",$BA$272)</f>
        <v/>
      </c>
      <c r="E53" s="15" t="s">
        <v>82</v>
      </c>
      <c r="F53" s="261" t="s">
        <v>442</v>
      </c>
      <c r="G53" s="21" t="s">
        <v>444</v>
      </c>
      <c r="H53" s="230" t="str">
        <f>IF($BA$272="","",$BA$272)</f>
        <v/>
      </c>
      <c r="I53" s="23" t="s">
        <v>82</v>
      </c>
      <c r="J53" s="15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258"/>
      <c r="BF53" s="259"/>
    </row>
    <row r="54" spans="1:58" ht="14.25" customHeight="1" x14ac:dyDescent="0.2">
      <c r="A54" s="270"/>
      <c r="B54" s="267" t="s">
        <v>414</v>
      </c>
      <c r="C54" s="21" t="s">
        <v>445</v>
      </c>
      <c r="D54" s="276" t="str">
        <f>IF($BA$231="","",$BA$231)</f>
        <v/>
      </c>
      <c r="E54" s="15" t="s">
        <v>82</v>
      </c>
      <c r="F54" s="261" t="s">
        <v>414</v>
      </c>
      <c r="G54" s="21" t="s">
        <v>446</v>
      </c>
      <c r="H54" s="276" t="str">
        <f>IF($BA$236="","",$BA$236)</f>
        <v/>
      </c>
      <c r="I54" s="23" t="s">
        <v>82</v>
      </c>
      <c r="J54" s="15"/>
      <c r="K54" s="1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258"/>
      <c r="BF54" s="259"/>
    </row>
    <row r="55" spans="1:58" ht="14.25" customHeight="1" x14ac:dyDescent="0.2">
      <c r="A55" s="270"/>
      <c r="B55" s="267" t="s">
        <v>417</v>
      </c>
      <c r="C55" s="21" t="s">
        <v>447</v>
      </c>
      <c r="D55" s="230" t="str">
        <f>IF($BA$232="","",$BA$232)</f>
        <v/>
      </c>
      <c r="E55" s="15" t="s">
        <v>90</v>
      </c>
      <c r="F55" s="261" t="s">
        <v>417</v>
      </c>
      <c r="G55" s="21" t="s">
        <v>448</v>
      </c>
      <c r="H55" s="230" t="str">
        <f>IF($BA$237="","",$BA$237)</f>
        <v/>
      </c>
      <c r="I55" s="23" t="s">
        <v>90</v>
      </c>
      <c r="J55" s="15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258"/>
      <c r="BF55" s="259"/>
    </row>
    <row r="56" spans="1:58" ht="14.25" customHeight="1" x14ac:dyDescent="0.2">
      <c r="A56" s="270"/>
      <c r="B56" s="267" t="s">
        <v>420</v>
      </c>
      <c r="C56" s="21" t="s">
        <v>449</v>
      </c>
      <c r="D56" s="230" t="str">
        <f>IF($BA$233="","",$BA$233)</f>
        <v/>
      </c>
      <c r="E56" s="15" t="s">
        <v>82</v>
      </c>
      <c r="F56" s="261" t="s">
        <v>420</v>
      </c>
      <c r="G56" s="21" t="s">
        <v>450</v>
      </c>
      <c r="H56" s="230" t="str">
        <f>IF($BA$238="","",$BA$238)</f>
        <v/>
      </c>
      <c r="I56" s="23" t="s">
        <v>82</v>
      </c>
      <c r="J56" s="15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258"/>
      <c r="BF56" s="259"/>
    </row>
    <row r="57" spans="1:58" ht="14.25" customHeight="1" x14ac:dyDescent="0.2">
      <c r="A57" s="270"/>
      <c r="B57" s="273" t="s">
        <v>91</v>
      </c>
      <c r="C57" s="14" t="s">
        <v>451</v>
      </c>
      <c r="D57" s="279" t="str">
        <f>IF($BA$265="","",$BA$265)</f>
        <v/>
      </c>
      <c r="E57" s="16" t="s">
        <v>79</v>
      </c>
      <c r="F57" s="262" t="s">
        <v>91</v>
      </c>
      <c r="G57" s="14" t="s">
        <v>452</v>
      </c>
      <c r="H57" s="279" t="str">
        <f>IF($BA$266="","",$BA$266)</f>
        <v/>
      </c>
      <c r="I57" s="163" t="s">
        <v>79</v>
      </c>
      <c r="J57" s="15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258"/>
      <c r="BF57" s="259"/>
    </row>
    <row r="58" spans="1:58" ht="14.25" customHeight="1" x14ac:dyDescent="0.2">
      <c r="A58" s="270"/>
      <c r="B58" s="273" t="s">
        <v>140</v>
      </c>
      <c r="C58" s="14" t="s">
        <v>453</v>
      </c>
      <c r="D58" s="242" t="str">
        <f>IF($BA$234="","",$BA$234)</f>
        <v/>
      </c>
      <c r="E58" s="16" t="s">
        <v>100</v>
      </c>
      <c r="F58" s="262" t="s">
        <v>140</v>
      </c>
      <c r="G58" s="14" t="s">
        <v>323</v>
      </c>
      <c r="H58" s="242" t="str">
        <f>IF($BA$239="","",$BA$239)</f>
        <v/>
      </c>
      <c r="I58" s="163" t="s">
        <v>100</v>
      </c>
      <c r="J58" s="15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258"/>
      <c r="BF58" s="259"/>
    </row>
    <row r="59" spans="1:58" ht="14.25" customHeight="1" x14ac:dyDescent="0.2">
      <c r="A59" s="270"/>
      <c r="B59" s="273" t="s">
        <v>430</v>
      </c>
      <c r="C59" s="14" t="s">
        <v>454</v>
      </c>
      <c r="D59" s="44" t="str">
        <f>IF($BA$274="","",$BA$274)</f>
        <v/>
      </c>
      <c r="E59" s="16"/>
      <c r="F59" s="262" t="s">
        <v>430</v>
      </c>
      <c r="G59" s="14" t="s">
        <v>455</v>
      </c>
      <c r="H59" s="44" t="str">
        <f>IF($BA$275="","",$BA$275)</f>
        <v/>
      </c>
      <c r="I59" s="163"/>
      <c r="J59" s="20"/>
      <c r="K59" s="1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258"/>
      <c r="BF59" s="259"/>
    </row>
    <row r="60" spans="1:58" ht="14.25" customHeight="1" x14ac:dyDescent="0.2">
      <c r="A60" s="270"/>
      <c r="B60" s="267" t="s">
        <v>433</v>
      </c>
      <c r="C60" s="21" t="s">
        <v>456</v>
      </c>
      <c r="D60" s="230" t="str">
        <f>IF($BA$252="","",$BA$252)</f>
        <v/>
      </c>
      <c r="E60" s="15" t="s">
        <v>100</v>
      </c>
      <c r="F60" s="261" t="s">
        <v>433</v>
      </c>
      <c r="G60" s="21" t="s">
        <v>457</v>
      </c>
      <c r="H60" s="230" t="str">
        <f>IF($BA$277="","",$BA$277)</f>
        <v/>
      </c>
      <c r="I60" s="23" t="s">
        <v>100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280"/>
      <c r="BF60" s="281"/>
    </row>
    <row r="61" spans="1:58" ht="14.25" customHeight="1" x14ac:dyDescent="0.2">
      <c r="A61" s="270"/>
      <c r="B61" s="267" t="s">
        <v>458</v>
      </c>
      <c r="C61" s="21" t="s">
        <v>459</v>
      </c>
      <c r="D61" s="230" t="str">
        <f>IF($BA$254="","",$BA$254)</f>
        <v/>
      </c>
      <c r="E61" s="15" t="s">
        <v>82</v>
      </c>
      <c r="F61" s="261" t="s">
        <v>458</v>
      </c>
      <c r="G61" s="21" t="s">
        <v>460</v>
      </c>
      <c r="H61" s="230" t="str">
        <f>IF($BA$279="","",$BA$279)</f>
        <v/>
      </c>
      <c r="I61" s="23" t="s">
        <v>82</v>
      </c>
      <c r="J61" s="282"/>
      <c r="K61" s="52"/>
      <c r="L61" s="283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280"/>
      <c r="BF61" s="281"/>
    </row>
    <row r="62" spans="1:58" ht="12" customHeight="1" x14ac:dyDescent="0.2">
      <c r="A62" s="270"/>
      <c r="B62" s="284"/>
      <c r="C62" s="199"/>
      <c r="D62" s="1"/>
      <c r="E62" s="1"/>
      <c r="F62" s="1"/>
      <c r="G62" s="199"/>
      <c r="H62" s="1"/>
      <c r="I62" s="190"/>
      <c r="J62" s="28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280"/>
      <c r="BF62" s="281"/>
    </row>
    <row r="63" spans="1:58" ht="14.25" customHeight="1" x14ac:dyDescent="0.25">
      <c r="A63" s="270"/>
      <c r="B63" s="273"/>
      <c r="C63" s="285" t="s">
        <v>461</v>
      </c>
      <c r="D63" s="35"/>
      <c r="E63" s="15"/>
      <c r="F63" s="1"/>
      <c r="G63" s="199"/>
      <c r="H63" s="52"/>
      <c r="I63" s="190"/>
      <c r="J63" s="28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280"/>
      <c r="BF63" s="281"/>
    </row>
    <row r="64" spans="1:58" ht="14.25" customHeight="1" x14ac:dyDescent="0.2">
      <c r="A64" s="270"/>
      <c r="B64" s="273" t="s">
        <v>414</v>
      </c>
      <c r="C64" s="14" t="s">
        <v>93</v>
      </c>
      <c r="D64" s="286" t="str">
        <f>IF($BA$240="","",$BA$240)</f>
        <v/>
      </c>
      <c r="E64" s="16" t="s">
        <v>82</v>
      </c>
      <c r="F64" s="262" t="s">
        <v>91</v>
      </c>
      <c r="G64" s="14" t="s">
        <v>78</v>
      </c>
      <c r="H64" s="287" t="str">
        <f>IF($BA$243="","",$BA$243)</f>
        <v/>
      </c>
      <c r="I64" s="163" t="s">
        <v>79</v>
      </c>
      <c r="J64" s="20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258"/>
      <c r="BF64" s="259"/>
    </row>
    <row r="65" spans="1:58" ht="14.25" customHeight="1" x14ac:dyDescent="0.2">
      <c r="A65" s="270"/>
      <c r="B65" s="36" t="s">
        <v>462</v>
      </c>
      <c r="C65" s="14" t="s">
        <v>84</v>
      </c>
      <c r="D65" s="44" t="str">
        <f>IF($BA$273="","",$BA$273)</f>
        <v/>
      </c>
      <c r="E65" s="16" t="s">
        <v>82</v>
      </c>
      <c r="F65" s="262" t="s">
        <v>463</v>
      </c>
      <c r="G65" s="14" t="s">
        <v>99</v>
      </c>
      <c r="H65" s="242" t="str">
        <f>IF($BA$267="","",$BA$267)</f>
        <v/>
      </c>
      <c r="I65" s="163" t="s">
        <v>100</v>
      </c>
      <c r="J65" s="20"/>
      <c r="K65" s="1"/>
      <c r="L65" s="1"/>
      <c r="M65" s="28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258"/>
      <c r="BF65" s="259"/>
    </row>
    <row r="66" spans="1:58" ht="14.25" customHeight="1" x14ac:dyDescent="0.2">
      <c r="A66" s="270"/>
      <c r="B66" s="267" t="s">
        <v>417</v>
      </c>
      <c r="C66" s="21" t="s">
        <v>89</v>
      </c>
      <c r="D66" s="230" t="str">
        <f>IF($BA$241="","",$BA$241)</f>
        <v/>
      </c>
      <c r="E66" s="15" t="s">
        <v>90</v>
      </c>
      <c r="F66" s="261" t="s">
        <v>430</v>
      </c>
      <c r="G66" s="21" t="s">
        <v>95</v>
      </c>
      <c r="H66" s="164" t="str">
        <f>IF($BA$244="","",$BA$244)</f>
        <v/>
      </c>
      <c r="I66" s="23"/>
      <c r="J66" s="15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258"/>
      <c r="BF66" s="259"/>
    </row>
    <row r="67" spans="1:58" ht="14.25" customHeight="1" x14ac:dyDescent="0.2">
      <c r="A67" s="289"/>
      <c r="B67" s="267" t="s">
        <v>420</v>
      </c>
      <c r="C67" s="21" t="s">
        <v>106</v>
      </c>
      <c r="D67" s="230" t="str">
        <f>IF($BA$242="","",$BA$242)</f>
        <v/>
      </c>
      <c r="E67" s="15" t="s">
        <v>82</v>
      </c>
      <c r="F67" s="261" t="s">
        <v>433</v>
      </c>
      <c r="G67" s="21" t="s">
        <v>464</v>
      </c>
      <c r="H67" s="276" t="str">
        <f>IF($BA$249="","",$BA$249)</f>
        <v/>
      </c>
      <c r="I67" s="23" t="s">
        <v>100</v>
      </c>
      <c r="J67" s="15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258"/>
      <c r="BF67" s="259"/>
    </row>
    <row r="68" spans="1:58" ht="14.25" customHeight="1" x14ac:dyDescent="0.2">
      <c r="A68" s="290"/>
      <c r="B68" s="267" t="s">
        <v>465</v>
      </c>
      <c r="C68" s="21" t="s">
        <v>69</v>
      </c>
      <c r="D68" s="278" t="str">
        <f>IF($BA$245="","",$BA$245)</f>
        <v/>
      </c>
      <c r="E68" s="15"/>
      <c r="F68" s="261" t="s">
        <v>458</v>
      </c>
      <c r="G68" s="21" t="s">
        <v>184</v>
      </c>
      <c r="H68" s="42" t="str">
        <f>IF($BA$251="","",$BA$251)</f>
        <v/>
      </c>
      <c r="I68" s="23" t="s">
        <v>82</v>
      </c>
      <c r="J68" s="15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258"/>
      <c r="BF68" s="259"/>
    </row>
    <row r="69" spans="1:58" ht="12" customHeight="1" x14ac:dyDescent="0.2">
      <c r="A69" s="290"/>
      <c r="B69" s="46"/>
      <c r="C69" s="8"/>
      <c r="D69" s="8"/>
      <c r="E69" s="8"/>
      <c r="F69" s="8"/>
      <c r="G69" s="8"/>
      <c r="H69" s="8"/>
      <c r="I69" s="48"/>
      <c r="J69" s="15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258"/>
      <c r="BF69" s="259"/>
    </row>
    <row r="70" spans="1:58" ht="13.5" customHeight="1" x14ac:dyDescent="0.2">
      <c r="A70" s="291"/>
      <c r="B70" s="257"/>
      <c r="C70" s="1"/>
      <c r="D70" s="1"/>
      <c r="E70" s="1"/>
      <c r="F70" s="1"/>
      <c r="G70" s="1"/>
      <c r="H70" s="1"/>
      <c r="I70" s="1"/>
      <c r="J70" s="15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258"/>
      <c r="BF70" s="259"/>
    </row>
    <row r="71" spans="1:58" ht="15.75" customHeight="1" x14ac:dyDescent="0.25">
      <c r="A71" s="423" t="str">
        <f>$BA$258</f>
        <v/>
      </c>
      <c r="B71" s="52"/>
      <c r="C71" s="52"/>
      <c r="D71" s="52"/>
      <c r="E71" s="52"/>
      <c r="F71" s="1"/>
      <c r="G71" s="1"/>
      <c r="H71" s="1"/>
      <c r="I71" s="1"/>
      <c r="J71" s="15"/>
      <c r="K71" s="1"/>
      <c r="L71" s="28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258"/>
      <c r="BF71" s="259"/>
    </row>
    <row r="72" spans="1:58" ht="15.75" customHeight="1" x14ac:dyDescent="0.25">
      <c r="A72" s="423" t="str">
        <f>$BA$259</f>
        <v/>
      </c>
      <c r="B72" s="52"/>
      <c r="C72" s="52"/>
      <c r="D72" s="52"/>
      <c r="E72" s="52"/>
      <c r="F72" s="1"/>
      <c r="G72" s="1"/>
      <c r="H72" s="1"/>
      <c r="I72" s="1"/>
      <c r="J72" s="15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258"/>
      <c r="BF72" s="259"/>
    </row>
    <row r="73" spans="1:58" ht="15.75" customHeight="1" x14ac:dyDescent="0.25">
      <c r="A73" s="423" t="str">
        <f>$BA$260</f>
        <v/>
      </c>
      <c r="B73" s="52"/>
      <c r="C73" s="52"/>
      <c r="D73" s="52"/>
      <c r="E73" s="52"/>
      <c r="F73" s="1"/>
      <c r="G73" s="1"/>
      <c r="H73" s="1"/>
      <c r="I73" s="1"/>
      <c r="J73" s="15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258"/>
      <c r="BF73" s="259"/>
    </row>
    <row r="74" spans="1:58" ht="15.75" customHeight="1" x14ac:dyDescent="0.25">
      <c r="A74" s="423" t="str">
        <f>$BA$261</f>
        <v/>
      </c>
      <c r="B74" s="52"/>
      <c r="C74" s="52"/>
      <c r="D74" s="52"/>
      <c r="E74" s="52"/>
      <c r="F74" s="1"/>
      <c r="G74" s="1"/>
      <c r="H74" s="1"/>
      <c r="I74" s="1"/>
      <c r="J74" s="15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258"/>
      <c r="BF74" s="259"/>
    </row>
    <row r="75" spans="1:58" ht="12.75" customHeight="1" x14ac:dyDescent="0.25">
      <c r="A75" s="292" t="str">
        <f>$BA$269</f>
        <v/>
      </c>
      <c r="B75" s="257"/>
      <c r="C75" s="1"/>
      <c r="D75" s="1"/>
      <c r="E75" s="1"/>
      <c r="F75" s="1"/>
      <c r="G75" s="1"/>
      <c r="H75" s="1"/>
      <c r="I75" s="1"/>
      <c r="J75" s="15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258"/>
      <c r="BF75" s="259"/>
    </row>
    <row r="76" spans="1:58" ht="15.75" customHeight="1" x14ac:dyDescent="0.25">
      <c r="A76" s="292" t="str">
        <f>$BA$270</f>
        <v/>
      </c>
      <c r="B76" s="257"/>
      <c r="C76" s="1"/>
      <c r="D76" s="1"/>
      <c r="E76" s="1"/>
      <c r="F76" s="1"/>
      <c r="G76" s="1"/>
      <c r="H76" s="1"/>
      <c r="I76" s="1"/>
      <c r="J76" s="15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258"/>
      <c r="BF76" s="259"/>
    </row>
    <row r="77" spans="1:58" ht="15.75" customHeight="1" x14ac:dyDescent="0.25">
      <c r="A77" s="292" t="str">
        <f>$BA$271</f>
        <v/>
      </c>
      <c r="B77" s="257"/>
      <c r="C77" s="1"/>
      <c r="D77" s="1"/>
      <c r="E77" s="1"/>
      <c r="F77" s="1"/>
      <c r="G77" s="1"/>
      <c r="H77" s="1"/>
      <c r="I77" s="1"/>
      <c r="J77" s="15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258"/>
      <c r="BF77" s="259"/>
    </row>
    <row r="78" spans="1:58" ht="12.75" customHeight="1" x14ac:dyDescent="0.2">
      <c r="A78" s="170"/>
      <c r="B78" s="257"/>
      <c r="C78" s="1"/>
      <c r="D78" s="1"/>
      <c r="E78" s="1"/>
      <c r="F78" s="1"/>
      <c r="G78" s="1"/>
      <c r="H78" s="1"/>
      <c r="I78" s="1"/>
      <c r="J78" s="15"/>
      <c r="K78" s="1"/>
      <c r="L78" s="28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258"/>
      <c r="BF78" s="259"/>
    </row>
    <row r="79" spans="1:58" ht="12.75" customHeight="1" x14ac:dyDescent="0.2">
      <c r="A79" s="262"/>
      <c r="B79" s="16"/>
      <c r="C79" s="16"/>
      <c r="D79" s="16"/>
      <c r="E79" s="16"/>
      <c r="F79" s="1"/>
      <c r="G79" s="1"/>
      <c r="H79" s="1"/>
      <c r="I79" s="1"/>
      <c r="J79" s="15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258"/>
      <c r="BF79" s="259"/>
    </row>
    <row r="80" spans="1:58" ht="12.75" customHeight="1" x14ac:dyDescent="0.2">
      <c r="A80" s="170"/>
      <c r="B80" s="16"/>
      <c r="C80" s="16"/>
      <c r="D80" s="16"/>
      <c r="E80" s="1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258"/>
      <c r="BB80" s="259"/>
      <c r="BC80" s="1"/>
      <c r="BD80" s="1"/>
      <c r="BE80" s="1"/>
      <c r="BF80" s="1"/>
    </row>
    <row r="81" spans="1:58" ht="12.75" customHeight="1" x14ac:dyDescent="0.2">
      <c r="A81" s="170"/>
      <c r="B81" s="16"/>
      <c r="C81" s="16"/>
      <c r="D81" s="16"/>
      <c r="E81" s="1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258"/>
      <c r="BB81" s="259"/>
      <c r="BC81" s="1"/>
      <c r="BD81" s="1"/>
      <c r="BE81" s="1"/>
      <c r="BF81" s="1"/>
    </row>
    <row r="82" spans="1:58" ht="12.75" customHeight="1" x14ac:dyDescent="0.2">
      <c r="A82" s="170"/>
      <c r="B82" s="16"/>
      <c r="C82" s="16"/>
      <c r="D82" s="16"/>
      <c r="E82" s="1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258"/>
      <c r="BB82" s="259"/>
      <c r="BC82" s="1"/>
      <c r="BD82" s="1"/>
      <c r="BE82" s="1"/>
      <c r="BF82" s="1"/>
    </row>
    <row r="83" spans="1:58" ht="15.75" customHeight="1" x14ac:dyDescent="0.25">
      <c r="A83" s="170"/>
      <c r="B83" s="87"/>
      <c r="C83" s="87"/>
      <c r="D83" s="87"/>
      <c r="E83" s="87"/>
      <c r="F83" s="261"/>
      <c r="G83" s="15"/>
      <c r="H83" s="35"/>
      <c r="I83" s="1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258"/>
      <c r="BB83" s="259"/>
      <c r="BC83" s="1"/>
      <c r="BD83" s="1"/>
      <c r="BE83" s="1"/>
      <c r="BF83" s="1"/>
    </row>
    <row r="84" spans="1:58" ht="15.75" customHeight="1" x14ac:dyDescent="0.25">
      <c r="A84" s="170"/>
      <c r="B84" s="87"/>
      <c r="C84" s="87"/>
      <c r="D84" s="87"/>
      <c r="E84" s="8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258"/>
      <c r="BB84" s="259"/>
      <c r="BC84" s="1"/>
      <c r="BD84" s="1"/>
      <c r="BE84" s="1"/>
      <c r="BF84" s="1"/>
    </row>
    <row r="85" spans="1:58" ht="15.75" customHeight="1" x14ac:dyDescent="0.25">
      <c r="A85" s="170"/>
      <c r="B85" s="87"/>
      <c r="C85" s="87"/>
      <c r="D85" s="87"/>
      <c r="E85" s="8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258"/>
      <c r="BB85" s="259"/>
      <c r="BC85" s="1"/>
      <c r="BD85" s="1"/>
      <c r="BE85" s="1"/>
      <c r="BF85" s="1"/>
    </row>
    <row r="86" spans="1:58" ht="15.75" customHeight="1" x14ac:dyDescent="0.25">
      <c r="A86" s="170"/>
      <c r="B86" s="87"/>
      <c r="C86" s="87"/>
      <c r="D86" s="87"/>
      <c r="E86" s="8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258"/>
      <c r="BB86" s="259"/>
      <c r="BC86" s="1"/>
      <c r="BD86" s="1"/>
      <c r="BE86" s="1"/>
      <c r="BF86" s="1"/>
    </row>
    <row r="87" spans="1:58" ht="12.75" customHeight="1" x14ac:dyDescent="0.2">
      <c r="A87" s="170"/>
      <c r="B87" s="14"/>
      <c r="C87" s="14"/>
      <c r="D87" s="14"/>
      <c r="E87" s="14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258"/>
      <c r="BB87" s="259"/>
      <c r="BC87" s="1"/>
      <c r="BD87" s="1"/>
      <c r="BE87" s="1"/>
      <c r="BF87" s="1"/>
    </row>
    <row r="88" spans="1:58" ht="12.75" customHeight="1" x14ac:dyDescent="0.2">
      <c r="A88" s="257"/>
      <c r="B88" s="16"/>
      <c r="C88" s="16"/>
      <c r="D88" s="16"/>
      <c r="E88" s="1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258"/>
      <c r="BB88" s="259"/>
      <c r="BC88" s="1"/>
      <c r="BD88" s="1"/>
      <c r="BE88" s="1"/>
      <c r="BF88" s="1"/>
    </row>
    <row r="89" spans="1:58" ht="12.75" customHeight="1" x14ac:dyDescent="0.2">
      <c r="A89" s="257"/>
      <c r="B89" s="16"/>
      <c r="C89" s="16"/>
      <c r="D89" s="16"/>
      <c r="E89" s="1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258"/>
      <c r="BB89" s="259"/>
      <c r="BC89" s="1"/>
      <c r="BD89" s="1"/>
      <c r="BE89" s="1"/>
      <c r="BF89" s="1"/>
    </row>
    <row r="90" spans="1:58" ht="12.75" customHeight="1" x14ac:dyDescent="0.2">
      <c r="A90" s="257"/>
      <c r="B90" s="16"/>
      <c r="C90" s="16"/>
      <c r="D90" s="16"/>
      <c r="E90" s="1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258"/>
      <c r="BB90" s="259"/>
      <c r="BC90" s="1"/>
      <c r="BD90" s="1"/>
      <c r="BE90" s="1"/>
      <c r="BF90" s="1"/>
    </row>
    <row r="91" spans="1:58" ht="12.75" customHeight="1" x14ac:dyDescent="0.2">
      <c r="A91" s="257"/>
      <c r="B91" s="16"/>
      <c r="C91" s="16"/>
      <c r="D91" s="16"/>
      <c r="E91" s="1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258"/>
      <c r="BB91" s="259"/>
      <c r="BC91" s="1"/>
      <c r="BD91" s="1"/>
      <c r="BE91" s="1"/>
      <c r="BF91" s="1"/>
    </row>
    <row r="92" spans="1:58" ht="12.75" customHeight="1" x14ac:dyDescent="0.2">
      <c r="A92" s="257"/>
      <c r="B92" s="16"/>
      <c r="C92" s="16"/>
      <c r="D92" s="16"/>
      <c r="E92" s="1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258"/>
      <c r="BB92" s="259"/>
      <c r="BC92" s="1"/>
      <c r="BD92" s="1"/>
      <c r="BE92" s="1"/>
      <c r="BF92" s="1"/>
    </row>
    <row r="93" spans="1:58" ht="12.75" customHeight="1" x14ac:dyDescent="0.2">
      <c r="A93" s="257"/>
      <c r="B93" s="16"/>
      <c r="C93" s="16"/>
      <c r="D93" s="16"/>
      <c r="E93" s="1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258"/>
      <c r="BB93" s="259"/>
      <c r="BC93" s="1"/>
      <c r="BD93" s="1"/>
      <c r="BE93" s="1"/>
      <c r="BF93" s="1"/>
    </row>
    <row r="94" spans="1:58" ht="12.75" customHeight="1" x14ac:dyDescent="0.2">
      <c r="A94" s="257"/>
      <c r="B94" s="16"/>
      <c r="C94" s="16"/>
      <c r="D94" s="16"/>
      <c r="E94" s="1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258"/>
      <c r="BB94" s="259"/>
      <c r="BC94" s="1"/>
      <c r="BD94" s="1"/>
      <c r="BE94" s="1"/>
      <c r="BF94" s="1"/>
    </row>
    <row r="95" spans="1:58" ht="12.75" customHeight="1" x14ac:dyDescent="0.2">
      <c r="A95" s="257"/>
      <c r="B95" s="16"/>
      <c r="C95" s="16"/>
      <c r="D95" s="16"/>
      <c r="E95" s="1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258"/>
      <c r="BB95" s="259"/>
      <c r="BC95" s="1"/>
      <c r="BD95" s="1"/>
      <c r="BE95" s="1"/>
      <c r="BF95" s="1"/>
    </row>
    <row r="96" spans="1:58" ht="12.75" customHeight="1" x14ac:dyDescent="0.2">
      <c r="A96" s="257"/>
      <c r="B96" s="16"/>
      <c r="C96" s="16"/>
      <c r="D96" s="16"/>
      <c r="E96" s="1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258"/>
      <c r="BB96" s="259"/>
      <c r="BC96" s="1"/>
      <c r="BD96" s="1"/>
      <c r="BE96" s="1"/>
      <c r="BF96" s="1"/>
    </row>
    <row r="97" spans="1:58" ht="12.75" customHeight="1" x14ac:dyDescent="0.2">
      <c r="A97" s="257"/>
      <c r="B97" s="16"/>
      <c r="C97" s="16"/>
      <c r="D97" s="16"/>
      <c r="E97" s="1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258"/>
      <c r="BB97" s="259"/>
      <c r="BC97" s="1"/>
      <c r="BD97" s="1"/>
      <c r="BE97" s="1"/>
      <c r="BF97" s="1"/>
    </row>
    <row r="98" spans="1:58" ht="12.75" customHeight="1" x14ac:dyDescent="0.2">
      <c r="A98" s="257"/>
      <c r="B98" s="3"/>
      <c r="C98" s="3"/>
      <c r="D98" s="3"/>
      <c r="E98" s="3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258"/>
      <c r="BB98" s="259"/>
      <c r="BC98" s="1"/>
      <c r="BD98" s="1"/>
      <c r="BE98" s="1"/>
      <c r="BF98" s="1"/>
    </row>
    <row r="99" spans="1:58" ht="12.75" customHeight="1" x14ac:dyDescent="0.2">
      <c r="A99" s="257"/>
      <c r="B99" s="16"/>
      <c r="C99" s="16"/>
      <c r="D99" s="16"/>
      <c r="E99" s="1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258"/>
      <c r="BB99" s="259"/>
      <c r="BC99" s="1"/>
      <c r="BD99" s="1"/>
      <c r="BE99" s="1"/>
      <c r="BF99" s="1"/>
    </row>
    <row r="100" spans="1:58" ht="12.75" customHeight="1" x14ac:dyDescent="0.2">
      <c r="A100" s="257"/>
      <c r="B100" s="3"/>
      <c r="C100" s="3"/>
      <c r="D100" s="3"/>
      <c r="E100" s="3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258"/>
      <c r="BB100" s="259"/>
      <c r="BC100" s="1"/>
      <c r="BD100" s="1"/>
      <c r="BE100" s="1"/>
      <c r="BF100" s="1"/>
    </row>
    <row r="101" spans="1:58" ht="12.75" customHeight="1" x14ac:dyDescent="0.2">
      <c r="A101" s="257"/>
      <c r="B101" s="3"/>
      <c r="C101" s="3"/>
      <c r="D101" s="3"/>
      <c r="E101" s="3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258"/>
      <c r="BB101" s="259"/>
      <c r="BC101" s="1"/>
      <c r="BD101" s="1"/>
      <c r="BE101" s="1"/>
      <c r="BF101" s="1"/>
    </row>
    <row r="102" spans="1:58" ht="12.75" customHeight="1" x14ac:dyDescent="0.2">
      <c r="A102" s="257"/>
      <c r="B102" s="3"/>
      <c r="C102" s="3"/>
      <c r="D102" s="3"/>
      <c r="E102" s="3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258"/>
      <c r="BB102" s="259"/>
      <c r="BC102" s="1"/>
      <c r="BD102" s="1"/>
      <c r="BE102" s="1"/>
      <c r="BF102" s="1"/>
    </row>
    <row r="103" spans="1:58" ht="12.75" customHeight="1" x14ac:dyDescent="0.2">
      <c r="A103" s="257"/>
      <c r="B103" s="257"/>
      <c r="C103" s="1"/>
      <c r="D103" s="4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258"/>
      <c r="BB103" s="259"/>
      <c r="BC103" s="1"/>
      <c r="BD103" s="1"/>
      <c r="BE103" s="1"/>
      <c r="BF103" s="1"/>
    </row>
    <row r="104" spans="1:58" ht="12.75" customHeight="1" x14ac:dyDescent="0.2">
      <c r="A104" s="257"/>
      <c r="B104" s="257"/>
      <c r="C104" s="1"/>
      <c r="D104" s="4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258"/>
      <c r="BB104" s="259"/>
      <c r="BC104" s="1"/>
      <c r="BD104" s="1"/>
      <c r="BE104" s="1"/>
      <c r="BF104" s="1"/>
    </row>
    <row r="105" spans="1:58" ht="12.75" customHeight="1" x14ac:dyDescent="0.2">
      <c r="A105" s="257"/>
      <c r="B105" s="257"/>
      <c r="C105" s="1"/>
      <c r="D105" s="4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258"/>
      <c r="BB105" s="259"/>
      <c r="BC105" s="1"/>
      <c r="BD105" s="1"/>
      <c r="BE105" s="1"/>
      <c r="BF105" s="1"/>
    </row>
    <row r="106" spans="1:58" ht="12.75" customHeight="1" x14ac:dyDescent="0.2">
      <c r="A106" s="257"/>
      <c r="B106" s="257"/>
      <c r="C106" s="1"/>
      <c r="D106" s="49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258"/>
      <c r="BB106" s="259"/>
      <c r="BC106" s="1"/>
      <c r="BD106" s="1"/>
      <c r="BE106" s="1"/>
      <c r="BF106" s="1"/>
    </row>
    <row r="107" spans="1:58" ht="12.75" customHeight="1" x14ac:dyDescent="0.2">
      <c r="A107" s="257"/>
      <c r="B107" s="257"/>
      <c r="C107" s="1"/>
      <c r="D107" s="49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258"/>
      <c r="BB107" s="259"/>
      <c r="BC107" s="1"/>
      <c r="BD107" s="1"/>
      <c r="BE107" s="1"/>
      <c r="BF107" s="1"/>
    </row>
    <row r="108" spans="1:58" ht="12.75" customHeight="1" x14ac:dyDescent="0.2">
      <c r="A108" s="257"/>
      <c r="B108" s="257"/>
      <c r="C108" s="199"/>
      <c r="D108" s="29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258"/>
      <c r="BB108" s="259"/>
      <c r="BC108" s="1"/>
      <c r="BD108" s="1"/>
      <c r="BE108" s="1"/>
      <c r="BF108" s="1"/>
    </row>
    <row r="109" spans="1:58" ht="12.75" customHeight="1" x14ac:dyDescent="0.2">
      <c r="A109" s="257"/>
      <c r="B109" s="257"/>
      <c r="C109" s="199"/>
      <c r="D109" s="49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258"/>
      <c r="BB109" s="259"/>
      <c r="BC109" s="1"/>
      <c r="BD109" s="1"/>
      <c r="BE109" s="1"/>
      <c r="BF109" s="1"/>
    </row>
    <row r="110" spans="1:58" ht="12.75" customHeight="1" x14ac:dyDescent="0.2">
      <c r="A110" s="257"/>
      <c r="B110" s="257"/>
      <c r="C110" s="199"/>
      <c r="D110" s="49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258"/>
      <c r="BB110" s="259"/>
      <c r="BC110" s="1"/>
      <c r="BD110" s="1"/>
      <c r="BE110" s="1"/>
      <c r="BF110" s="1"/>
    </row>
    <row r="111" spans="1:58" ht="12.75" customHeight="1" x14ac:dyDescent="0.2">
      <c r="A111" s="257"/>
      <c r="B111" s="257"/>
      <c r="C111" s="199"/>
      <c r="D111" s="29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258"/>
      <c r="BB111" s="259"/>
      <c r="BC111" s="1"/>
      <c r="BD111" s="1"/>
      <c r="BE111" s="1"/>
      <c r="BF111" s="1"/>
    </row>
    <row r="112" spans="1:58" ht="12.75" customHeight="1" x14ac:dyDescent="0.2">
      <c r="A112" s="257"/>
      <c r="B112" s="257"/>
      <c r="C112" s="199"/>
      <c r="D112" s="49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258"/>
      <c r="BB112" s="259"/>
      <c r="BC112" s="1"/>
      <c r="BD112" s="1"/>
      <c r="BE112" s="1"/>
      <c r="BF112" s="1"/>
    </row>
    <row r="113" spans="1:58" ht="12.75" customHeight="1" x14ac:dyDescent="0.2">
      <c r="A113" s="257"/>
      <c r="B113" s="257"/>
      <c r="C113" s="199"/>
      <c r="D113" s="49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258"/>
      <c r="BB113" s="259"/>
      <c r="BC113" s="1"/>
      <c r="BD113" s="1"/>
      <c r="BE113" s="1"/>
      <c r="BF113" s="1"/>
    </row>
    <row r="114" spans="1:58" ht="12.75" customHeight="1" x14ac:dyDescent="0.2">
      <c r="A114" s="257"/>
      <c r="B114" s="257"/>
      <c r="C114" s="199"/>
      <c r="D114" s="49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258"/>
      <c r="BB114" s="259"/>
      <c r="BC114" s="1"/>
      <c r="BD114" s="1"/>
      <c r="BE114" s="1"/>
      <c r="BF114" s="1"/>
    </row>
    <row r="115" spans="1:58" ht="12.75" customHeight="1" x14ac:dyDescent="0.2">
      <c r="A115" s="257"/>
      <c r="B115" s="257"/>
      <c r="C115" s="199"/>
      <c r="D115" s="49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258"/>
      <c r="BB115" s="259"/>
      <c r="BC115" s="1"/>
      <c r="BD115" s="1"/>
      <c r="BE115" s="1"/>
      <c r="BF115" s="1"/>
    </row>
    <row r="116" spans="1:58" ht="12.75" customHeight="1" x14ac:dyDescent="0.2">
      <c r="A116" s="257"/>
      <c r="B116" s="257"/>
      <c r="C116" s="199"/>
      <c r="D116" s="49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258"/>
      <c r="BB116" s="259"/>
      <c r="BC116" s="1"/>
      <c r="BD116" s="1"/>
      <c r="BE116" s="1"/>
      <c r="BF116" s="1"/>
    </row>
    <row r="117" spans="1:58" ht="12.75" customHeight="1" x14ac:dyDescent="0.2">
      <c r="A117" s="257"/>
      <c r="B117" s="257"/>
      <c r="C117" s="199"/>
      <c r="D117" s="49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258"/>
      <c r="BB117" s="259"/>
      <c r="BC117" s="1"/>
      <c r="BD117" s="1"/>
      <c r="BE117" s="1"/>
      <c r="BF117" s="1"/>
    </row>
    <row r="118" spans="1:58" ht="12.75" customHeight="1" x14ac:dyDescent="0.2">
      <c r="A118" s="257"/>
      <c r="B118" s="257"/>
      <c r="C118" s="1"/>
      <c r="D118" s="49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258"/>
      <c r="BB118" s="259"/>
      <c r="BC118" s="1"/>
      <c r="BD118" s="1"/>
      <c r="BE118" s="1"/>
      <c r="BF118" s="1"/>
    </row>
    <row r="119" spans="1:58" ht="12.75" customHeight="1" x14ac:dyDescent="0.2">
      <c r="A119" s="257"/>
      <c r="B119" s="257"/>
      <c r="C119" s="1"/>
      <c r="D119" s="49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258"/>
      <c r="BB119" s="259"/>
      <c r="BC119" s="1"/>
      <c r="BD119" s="1"/>
      <c r="BE119" s="1"/>
      <c r="BF119" s="1"/>
    </row>
    <row r="120" spans="1:58" ht="12.75" customHeight="1" x14ac:dyDescent="0.2">
      <c r="A120" s="257"/>
      <c r="B120" s="257"/>
      <c r="C120" s="1"/>
      <c r="D120" s="49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258"/>
      <c r="BB120" s="259"/>
      <c r="BC120" s="1"/>
      <c r="BD120" s="1"/>
      <c r="BE120" s="1"/>
      <c r="BF120" s="1"/>
    </row>
    <row r="121" spans="1:58" ht="12.75" customHeight="1" x14ac:dyDescent="0.2">
      <c r="A121" s="257"/>
      <c r="B121" s="257"/>
      <c r="C121" s="1"/>
      <c r="D121" s="49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258"/>
      <c r="BB121" s="259"/>
      <c r="BC121" s="1"/>
      <c r="BD121" s="1"/>
      <c r="BE121" s="1"/>
      <c r="BF121" s="1"/>
    </row>
    <row r="122" spans="1:58" ht="12.75" customHeight="1" x14ac:dyDescent="0.2">
      <c r="A122" s="257"/>
      <c r="B122" s="257"/>
      <c r="C122" s="1"/>
      <c r="D122" s="49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258"/>
      <c r="BB122" s="259"/>
      <c r="BC122" s="1"/>
      <c r="BD122" s="1"/>
      <c r="BE122" s="1"/>
      <c r="BF122" s="1"/>
    </row>
    <row r="123" spans="1:58" ht="12.75" customHeight="1" x14ac:dyDescent="0.2">
      <c r="A123" s="257"/>
      <c r="B123" s="257"/>
      <c r="C123" s="1"/>
      <c r="D123" s="49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258"/>
      <c r="BB123" s="259"/>
      <c r="BC123" s="1"/>
      <c r="BD123" s="1"/>
      <c r="BE123" s="1"/>
      <c r="BF123" s="1"/>
    </row>
    <row r="124" spans="1:58" ht="12.75" customHeight="1" x14ac:dyDescent="0.2">
      <c r="A124" s="257"/>
      <c r="B124" s="257"/>
      <c r="C124" s="1"/>
      <c r="D124" s="49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258"/>
      <c r="BB124" s="259"/>
      <c r="BC124" s="1"/>
      <c r="BD124" s="1"/>
      <c r="BE124" s="1"/>
      <c r="BF124" s="1"/>
    </row>
    <row r="125" spans="1:58" ht="12.75" customHeight="1" x14ac:dyDescent="0.2">
      <c r="A125" s="257"/>
      <c r="B125" s="257"/>
      <c r="C125" s="1"/>
      <c r="D125" s="49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258"/>
      <c r="BB125" s="259"/>
      <c r="BC125" s="1"/>
      <c r="BD125" s="1"/>
      <c r="BE125" s="1"/>
      <c r="BF125" s="1"/>
    </row>
    <row r="126" spans="1:58" ht="12.75" customHeight="1" x14ac:dyDescent="0.2">
      <c r="A126" s="257"/>
      <c r="B126" s="257"/>
      <c r="C126" s="1"/>
      <c r="D126" s="49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258"/>
      <c r="BB126" s="259"/>
      <c r="BC126" s="1"/>
      <c r="BD126" s="1"/>
      <c r="BE126" s="1"/>
      <c r="BF126" s="1"/>
    </row>
    <row r="127" spans="1:58" ht="12.75" customHeight="1" x14ac:dyDescent="0.2">
      <c r="A127" s="257"/>
      <c r="B127" s="257"/>
      <c r="C127" s="1"/>
      <c r="D127" s="49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258"/>
      <c r="BB127" s="259"/>
      <c r="BC127" s="1"/>
      <c r="BD127" s="1"/>
      <c r="BE127" s="1"/>
      <c r="BF127" s="1"/>
    </row>
    <row r="128" spans="1:58" ht="12.75" customHeight="1" x14ac:dyDescent="0.2">
      <c r="A128" s="257"/>
      <c r="B128" s="257"/>
      <c r="C128" s="1"/>
      <c r="D128" s="49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258"/>
      <c r="BB128" s="259"/>
      <c r="BC128" s="1"/>
      <c r="BD128" s="1"/>
      <c r="BE128" s="1"/>
      <c r="BF128" s="1"/>
    </row>
    <row r="129" spans="1:58" ht="12.75" customHeight="1" x14ac:dyDescent="0.2">
      <c r="A129" s="257"/>
      <c r="B129" s="257"/>
      <c r="C129" s="1"/>
      <c r="D129" s="49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258"/>
      <c r="BB129" s="259"/>
      <c r="BC129" s="1"/>
      <c r="BD129" s="1"/>
      <c r="BE129" s="1"/>
      <c r="BF129" s="1"/>
    </row>
    <row r="130" spans="1:58" ht="12.75" customHeight="1" x14ac:dyDescent="0.2">
      <c r="A130" s="257"/>
      <c r="B130" s="257"/>
      <c r="C130" s="1"/>
      <c r="D130" s="49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258"/>
      <c r="BB130" s="259"/>
      <c r="BC130" s="1"/>
      <c r="BD130" s="1"/>
      <c r="BE130" s="1"/>
      <c r="BF130" s="1"/>
    </row>
    <row r="131" spans="1:58" ht="12.75" customHeight="1" x14ac:dyDescent="0.2">
      <c r="A131" s="257"/>
      <c r="B131" s="257"/>
      <c r="C131" s="1"/>
      <c r="D131" s="49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258"/>
      <c r="BB131" s="259"/>
      <c r="BC131" s="1"/>
      <c r="BD131" s="1"/>
      <c r="BE131" s="1"/>
      <c r="BF131" s="1"/>
    </row>
    <row r="132" spans="1:58" ht="12.75" customHeight="1" x14ac:dyDescent="0.2">
      <c r="A132" s="257"/>
      <c r="B132" s="257"/>
      <c r="C132" s="1"/>
      <c r="D132" s="49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258"/>
      <c r="BB132" s="259"/>
      <c r="BC132" s="1"/>
      <c r="BD132" s="1"/>
      <c r="BE132" s="1"/>
      <c r="BF132" s="1"/>
    </row>
    <row r="133" spans="1:58" ht="12.75" customHeight="1" x14ac:dyDescent="0.2">
      <c r="A133" s="257"/>
      <c r="B133" s="257"/>
      <c r="C133" s="1"/>
      <c r="D133" s="49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258"/>
      <c r="BB133" s="259"/>
      <c r="BC133" s="1"/>
      <c r="BD133" s="1"/>
      <c r="BE133" s="1"/>
      <c r="BF133" s="1"/>
    </row>
    <row r="134" spans="1:58" ht="12.75" customHeight="1" x14ac:dyDescent="0.2">
      <c r="A134" s="257"/>
      <c r="B134" s="257"/>
      <c r="C134" s="1"/>
      <c r="D134" s="49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258"/>
      <c r="BB134" s="259"/>
      <c r="BC134" s="1"/>
      <c r="BD134" s="1"/>
      <c r="BE134" s="1"/>
      <c r="BF134" s="1"/>
    </row>
    <row r="135" spans="1:58" ht="12.75" customHeight="1" x14ac:dyDescent="0.2">
      <c r="A135" s="257"/>
      <c r="B135" s="257"/>
      <c r="C135" s="1"/>
      <c r="D135" s="49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258"/>
      <c r="BB135" s="259"/>
      <c r="BC135" s="1"/>
      <c r="BD135" s="1"/>
      <c r="BE135" s="1"/>
      <c r="BF135" s="1"/>
    </row>
    <row r="136" spans="1:58" ht="12.75" customHeight="1" x14ac:dyDescent="0.2">
      <c r="A136" s="257"/>
      <c r="B136" s="257"/>
      <c r="C136" s="1"/>
      <c r="D136" s="49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258"/>
      <c r="BB136" s="259"/>
      <c r="BC136" s="1"/>
      <c r="BD136" s="1"/>
      <c r="BE136" s="1"/>
      <c r="BF136" s="1"/>
    </row>
    <row r="137" spans="1:58" ht="12.75" customHeight="1" x14ac:dyDescent="0.2">
      <c r="A137" s="257"/>
      <c r="B137" s="257"/>
      <c r="C137" s="1"/>
      <c r="D137" s="49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258"/>
      <c r="BB137" s="259"/>
      <c r="BC137" s="1"/>
      <c r="BD137" s="1"/>
      <c r="BE137" s="1"/>
      <c r="BF137" s="1"/>
    </row>
    <row r="138" spans="1:58" ht="12.75" customHeight="1" x14ac:dyDescent="0.2">
      <c r="A138" s="257"/>
      <c r="B138" s="257"/>
      <c r="C138" s="1"/>
      <c r="D138" s="49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258"/>
      <c r="BB138" s="259"/>
      <c r="BC138" s="1"/>
      <c r="BD138" s="1"/>
      <c r="BE138" s="1"/>
      <c r="BF138" s="1"/>
    </row>
    <row r="139" spans="1:58" ht="12.75" customHeight="1" x14ac:dyDescent="0.2">
      <c r="A139" s="257"/>
      <c r="B139" s="257"/>
      <c r="C139" s="1"/>
      <c r="D139" s="49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258"/>
      <c r="BB139" s="259"/>
      <c r="BC139" s="1"/>
      <c r="BD139" s="1"/>
      <c r="BE139" s="1"/>
      <c r="BF139" s="1"/>
    </row>
    <row r="140" spans="1:58" ht="12.75" customHeight="1" x14ac:dyDescent="0.2">
      <c r="A140" s="257"/>
      <c r="B140" s="257"/>
      <c r="C140" s="1"/>
      <c r="D140" s="49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258"/>
      <c r="BB140" s="259"/>
      <c r="BC140" s="1"/>
      <c r="BD140" s="1"/>
      <c r="BE140" s="1"/>
      <c r="BF140" s="1"/>
    </row>
    <row r="141" spans="1:58" ht="12.75" customHeight="1" x14ac:dyDescent="0.2">
      <c r="A141" s="257"/>
      <c r="B141" s="257"/>
      <c r="C141" s="1"/>
      <c r="D141" s="49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258"/>
      <c r="BB141" s="259"/>
      <c r="BC141" s="1"/>
      <c r="BD141" s="1"/>
      <c r="BE141" s="1"/>
      <c r="BF141" s="1"/>
    </row>
    <row r="142" spans="1:58" ht="12.75" customHeight="1" x14ac:dyDescent="0.2">
      <c r="A142" s="257"/>
      <c r="B142" s="257"/>
      <c r="C142" s="1"/>
      <c r="D142" s="49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258"/>
      <c r="BB142" s="259"/>
      <c r="BC142" s="1"/>
      <c r="BD142" s="1"/>
      <c r="BE142" s="1"/>
      <c r="BF142" s="1"/>
    </row>
    <row r="143" spans="1:58" ht="12.75" customHeight="1" x14ac:dyDescent="0.2">
      <c r="A143" s="257"/>
      <c r="B143" s="257"/>
      <c r="C143" s="1"/>
      <c r="D143" s="49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258"/>
      <c r="BB143" s="259"/>
      <c r="BC143" s="1"/>
      <c r="BD143" s="1"/>
      <c r="BE143" s="1"/>
      <c r="BF143" s="1"/>
    </row>
    <row r="144" spans="1:58" ht="12.75" customHeight="1" x14ac:dyDescent="0.2">
      <c r="A144" s="257"/>
      <c r="B144" s="257"/>
      <c r="C144" s="1"/>
      <c r="D144" s="49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258"/>
      <c r="BB144" s="259"/>
      <c r="BC144" s="1"/>
      <c r="BD144" s="1"/>
      <c r="BE144" s="1"/>
      <c r="BF144" s="1"/>
    </row>
    <row r="145" spans="1:58" ht="12.75" customHeight="1" x14ac:dyDescent="0.2">
      <c r="A145" s="257"/>
      <c r="B145" s="257"/>
      <c r="C145" s="1"/>
      <c r="D145" s="49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258"/>
      <c r="BB145" s="259"/>
      <c r="BC145" s="1"/>
      <c r="BD145" s="1"/>
      <c r="BE145" s="1"/>
      <c r="BF145" s="1"/>
    </row>
    <row r="146" spans="1:58" ht="12.75" customHeight="1" x14ac:dyDescent="0.2">
      <c r="A146" s="257"/>
      <c r="B146" s="257"/>
      <c r="C146" s="1"/>
      <c r="D146" s="49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258"/>
      <c r="BB146" s="259"/>
      <c r="BC146" s="1"/>
      <c r="BD146" s="1"/>
      <c r="BE146" s="1"/>
      <c r="BF146" s="1"/>
    </row>
    <row r="147" spans="1:58" ht="12.75" customHeight="1" x14ac:dyDescent="0.2">
      <c r="A147" s="257"/>
      <c r="B147" s="257"/>
      <c r="C147" s="1"/>
      <c r="D147" s="49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258"/>
      <c r="BB147" s="259"/>
      <c r="BC147" s="1"/>
      <c r="BD147" s="1"/>
      <c r="BE147" s="1"/>
      <c r="BF147" s="1"/>
    </row>
    <row r="148" spans="1:58" ht="12.75" customHeight="1" x14ac:dyDescent="0.2">
      <c r="A148" s="257"/>
      <c r="B148" s="257"/>
      <c r="C148" s="1"/>
      <c r="D148" s="49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258"/>
      <c r="BB148" s="259"/>
      <c r="BC148" s="1"/>
      <c r="BD148" s="1"/>
      <c r="BE148" s="1"/>
      <c r="BF148" s="1"/>
    </row>
    <row r="149" spans="1:58" ht="12.75" customHeight="1" x14ac:dyDescent="0.2">
      <c r="A149" s="257"/>
      <c r="B149" s="257"/>
      <c r="C149" s="1"/>
      <c r="D149" s="49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258"/>
      <c r="BB149" s="259"/>
      <c r="BC149" s="1"/>
      <c r="BD149" s="1"/>
      <c r="BE149" s="1"/>
      <c r="BF149" s="1"/>
    </row>
    <row r="150" spans="1:58" ht="12.75" customHeight="1" x14ac:dyDescent="0.2">
      <c r="A150" s="257"/>
      <c r="B150" s="257"/>
      <c r="C150" s="1"/>
      <c r="D150" s="49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258"/>
      <c r="BB150" s="259"/>
      <c r="BC150" s="1"/>
      <c r="BD150" s="1"/>
      <c r="BE150" s="1"/>
      <c r="BF150" s="1"/>
    </row>
    <row r="151" spans="1:58" ht="12.75" customHeight="1" x14ac:dyDescent="0.2">
      <c r="A151" s="257"/>
      <c r="B151" s="257"/>
      <c r="C151" s="1"/>
      <c r="D151" s="49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258"/>
      <c r="BB151" s="259"/>
      <c r="BC151" s="1"/>
      <c r="BD151" s="1"/>
      <c r="BE151" s="1"/>
      <c r="BF151" s="1"/>
    </row>
    <row r="152" spans="1:58" ht="12.75" customHeight="1" x14ac:dyDescent="0.2">
      <c r="A152" s="257"/>
      <c r="B152" s="257"/>
      <c r="C152" s="1"/>
      <c r="D152" s="49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258"/>
      <c r="BB152" s="259"/>
      <c r="BC152" s="1"/>
      <c r="BD152" s="1"/>
      <c r="BE152" s="1"/>
      <c r="BF152" s="1"/>
    </row>
    <row r="153" spans="1:58" ht="12.75" customHeight="1" x14ac:dyDescent="0.2">
      <c r="A153" s="257"/>
      <c r="B153" s="257"/>
      <c r="C153" s="1"/>
      <c r="D153" s="49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258"/>
      <c r="BB153" s="259"/>
      <c r="BC153" s="1"/>
      <c r="BD153" s="1"/>
      <c r="BE153" s="1"/>
      <c r="BF153" s="1"/>
    </row>
    <row r="154" spans="1:58" ht="12.75" customHeight="1" x14ac:dyDescent="0.2">
      <c r="A154" s="257"/>
      <c r="B154" s="257"/>
      <c r="C154" s="1"/>
      <c r="D154" s="49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258"/>
      <c r="BB154" s="259"/>
      <c r="BC154" s="1"/>
      <c r="BD154" s="1"/>
      <c r="BE154" s="1"/>
      <c r="BF154" s="1"/>
    </row>
    <row r="155" spans="1:58" ht="12.75" customHeight="1" x14ac:dyDescent="0.2">
      <c r="A155" s="257"/>
      <c r="B155" s="257"/>
      <c r="C155" s="1"/>
      <c r="D155" s="49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258"/>
      <c r="BB155" s="259"/>
      <c r="BC155" s="1"/>
      <c r="BD155" s="1"/>
      <c r="BE155" s="1"/>
      <c r="BF155" s="1"/>
    </row>
    <row r="156" spans="1:58" ht="12.75" customHeight="1" x14ac:dyDescent="0.2">
      <c r="A156" s="257"/>
      <c r="B156" s="257"/>
      <c r="C156" s="1"/>
      <c r="D156" s="49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258"/>
      <c r="BB156" s="259"/>
      <c r="BC156" s="1"/>
      <c r="BD156" s="1"/>
      <c r="BE156" s="1"/>
      <c r="BF156" s="1"/>
    </row>
    <row r="157" spans="1:58" ht="12.75" customHeight="1" x14ac:dyDescent="0.2">
      <c r="A157" s="257"/>
      <c r="B157" s="257"/>
      <c r="C157" s="1"/>
      <c r="D157" s="49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258"/>
      <c r="BB157" s="259"/>
      <c r="BC157" s="1"/>
      <c r="BD157" s="1"/>
      <c r="BE157" s="1"/>
      <c r="BF157" s="1"/>
    </row>
    <row r="158" spans="1:58" ht="12.75" customHeight="1" x14ac:dyDescent="0.2">
      <c r="A158" s="257"/>
      <c r="B158" s="257"/>
      <c r="C158" s="1"/>
      <c r="D158" s="49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258"/>
      <c r="BB158" s="259"/>
      <c r="BC158" s="1"/>
      <c r="BD158" s="1"/>
      <c r="BE158" s="1"/>
      <c r="BF158" s="1"/>
    </row>
    <row r="159" spans="1:58" ht="12.75" customHeight="1" x14ac:dyDescent="0.2">
      <c r="A159" s="257"/>
      <c r="B159" s="257"/>
      <c r="C159" s="1"/>
      <c r="D159" s="49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258"/>
      <c r="BB159" s="259"/>
      <c r="BC159" s="1"/>
      <c r="BD159" s="1"/>
      <c r="BE159" s="1"/>
      <c r="BF159" s="1"/>
    </row>
    <row r="160" spans="1:58" ht="12.75" customHeight="1" x14ac:dyDescent="0.2">
      <c r="A160" s="257"/>
      <c r="B160" s="257"/>
      <c r="C160" s="1"/>
      <c r="D160" s="49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258"/>
      <c r="BB160" s="259"/>
      <c r="BC160" s="1"/>
      <c r="BD160" s="1"/>
      <c r="BE160" s="1"/>
      <c r="BF160" s="1"/>
    </row>
    <row r="161" spans="1:58" ht="12.75" customHeight="1" x14ac:dyDescent="0.2">
      <c r="A161" s="257"/>
      <c r="B161" s="257"/>
      <c r="C161" s="1"/>
      <c r="D161" s="49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258"/>
      <c r="BB161" s="259"/>
      <c r="BC161" s="1"/>
      <c r="BD161" s="1"/>
      <c r="BE161" s="1"/>
      <c r="BF161" s="1"/>
    </row>
    <row r="162" spans="1:58" ht="12.75" customHeight="1" x14ac:dyDescent="0.2">
      <c r="A162" s="257"/>
      <c r="B162" s="257"/>
      <c r="C162" s="1"/>
      <c r="D162" s="49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258"/>
      <c r="BB162" s="259"/>
      <c r="BC162" s="1"/>
      <c r="BD162" s="1"/>
      <c r="BE162" s="1"/>
      <c r="BF162" s="1"/>
    </row>
    <row r="163" spans="1:58" ht="12.75" customHeight="1" x14ac:dyDescent="0.2">
      <c r="A163" s="257"/>
      <c r="B163" s="257"/>
      <c r="C163" s="1"/>
      <c r="D163" s="49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258"/>
      <c r="BB163" s="259"/>
      <c r="BC163" s="1"/>
      <c r="BD163" s="1"/>
      <c r="BE163" s="1"/>
      <c r="BF163" s="1"/>
    </row>
    <row r="164" spans="1:58" ht="12.75" customHeight="1" x14ac:dyDescent="0.2">
      <c r="A164" s="257"/>
      <c r="B164" s="257"/>
      <c r="C164" s="1"/>
      <c r="D164" s="49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258"/>
      <c r="BB164" s="259"/>
      <c r="BC164" s="1"/>
      <c r="BD164" s="1"/>
      <c r="BE164" s="1"/>
      <c r="BF164" s="1"/>
    </row>
    <row r="165" spans="1:58" ht="12.75" customHeight="1" x14ac:dyDescent="0.2">
      <c r="A165" s="257"/>
      <c r="B165" s="257"/>
      <c r="C165" s="1"/>
      <c r="D165" s="49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258"/>
      <c r="BB165" s="259"/>
      <c r="BC165" s="1"/>
      <c r="BD165" s="1"/>
      <c r="BE165" s="1"/>
      <c r="BF165" s="1"/>
    </row>
    <row r="166" spans="1:58" ht="12.75" customHeight="1" x14ac:dyDescent="0.2">
      <c r="A166" s="257"/>
      <c r="B166" s="257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258"/>
      <c r="BB166" s="259"/>
      <c r="BC166" s="1"/>
      <c r="BD166" s="1"/>
      <c r="BE166" s="1"/>
      <c r="BF166" s="1"/>
    </row>
    <row r="167" spans="1:58" ht="12.75" customHeight="1" x14ac:dyDescent="0.2">
      <c r="A167" s="257"/>
      <c r="B167" s="257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258"/>
      <c r="BB167" s="259"/>
      <c r="BC167" s="1"/>
      <c r="BD167" s="1"/>
      <c r="BE167" s="1"/>
      <c r="BF167" s="1"/>
    </row>
    <row r="168" spans="1:58" ht="12.75" customHeight="1" x14ac:dyDescent="0.2">
      <c r="A168" s="257"/>
      <c r="B168" s="257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258"/>
      <c r="BB168" s="259"/>
      <c r="BC168" s="1"/>
      <c r="BD168" s="1"/>
      <c r="BE168" s="1"/>
      <c r="BF168" s="1"/>
    </row>
    <row r="169" spans="1:58" ht="12.75" customHeight="1" x14ac:dyDescent="0.2">
      <c r="A169" s="257"/>
      <c r="B169" s="257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258"/>
      <c r="BB169" s="259"/>
      <c r="BC169" s="1"/>
      <c r="BD169" s="1"/>
      <c r="BE169" s="1"/>
      <c r="BF169" s="1"/>
    </row>
    <row r="170" spans="1:58" ht="12.75" customHeight="1" x14ac:dyDescent="0.2">
      <c r="A170" s="257"/>
      <c r="B170" s="257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258"/>
      <c r="BB170" s="259"/>
      <c r="BC170" s="1"/>
      <c r="BD170" s="1"/>
      <c r="BE170" s="1"/>
      <c r="BF170" s="1"/>
    </row>
    <row r="171" spans="1:58" ht="12.75" customHeight="1" x14ac:dyDescent="0.2">
      <c r="A171" s="257"/>
      <c r="B171" s="257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258"/>
      <c r="BB171" s="259"/>
      <c r="BC171" s="1"/>
      <c r="BD171" s="1"/>
      <c r="BE171" s="1"/>
      <c r="BF171" s="1"/>
    </row>
    <row r="172" spans="1:58" ht="12.75" customHeight="1" x14ac:dyDescent="0.2">
      <c r="A172" s="257"/>
      <c r="B172" s="257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258"/>
      <c r="BB172" s="259"/>
      <c r="BC172" s="1"/>
      <c r="BD172" s="1"/>
      <c r="BE172" s="1"/>
      <c r="BF172" s="1"/>
    </row>
    <row r="173" spans="1:58" ht="12.75" customHeight="1" x14ac:dyDescent="0.2">
      <c r="A173" s="257"/>
      <c r="B173" s="257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258"/>
      <c r="BB173" s="259"/>
      <c r="BC173" s="1"/>
      <c r="BD173" s="1"/>
      <c r="BE173" s="1"/>
      <c r="BF173" s="1"/>
    </row>
    <row r="174" spans="1:58" ht="12.75" customHeight="1" x14ac:dyDescent="0.2">
      <c r="A174" s="257"/>
      <c r="B174" s="257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258"/>
      <c r="BB174" s="259"/>
      <c r="BC174" s="1"/>
      <c r="BD174" s="1"/>
      <c r="BE174" s="1"/>
      <c r="BF174" s="1"/>
    </row>
    <row r="175" spans="1:58" ht="12.75" customHeight="1" x14ac:dyDescent="0.2">
      <c r="A175" s="257"/>
      <c r="B175" s="257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258"/>
      <c r="BB175" s="259"/>
      <c r="BC175" s="1"/>
      <c r="BD175" s="1"/>
      <c r="BE175" s="1"/>
      <c r="BF175" s="1"/>
    </row>
    <row r="176" spans="1:58" ht="12.75" customHeight="1" x14ac:dyDescent="0.2">
      <c r="A176" s="257"/>
      <c r="B176" s="257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258"/>
      <c r="BB176" s="259"/>
      <c r="BC176" s="1"/>
      <c r="BD176" s="1"/>
      <c r="BE176" s="1"/>
      <c r="BF176" s="1"/>
    </row>
    <row r="177" spans="1:58" ht="12.75" customHeight="1" x14ac:dyDescent="0.2">
      <c r="A177" s="257"/>
      <c r="B177" s="257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258"/>
      <c r="BB177" s="259"/>
      <c r="BC177" s="1"/>
      <c r="BD177" s="1"/>
      <c r="BE177" s="1"/>
      <c r="BF177" s="1"/>
    </row>
    <row r="178" spans="1:58" ht="12.75" customHeight="1" x14ac:dyDescent="0.2">
      <c r="A178" s="257"/>
      <c r="B178" s="257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258"/>
      <c r="BB178" s="259"/>
      <c r="BC178" s="1"/>
      <c r="BD178" s="1"/>
      <c r="BE178" s="1"/>
      <c r="BF178" s="1"/>
    </row>
    <row r="179" spans="1:58" ht="12.75" customHeight="1" x14ac:dyDescent="0.2">
      <c r="A179" s="257"/>
      <c r="B179" s="257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258"/>
      <c r="BB179" s="259"/>
      <c r="BC179" s="1"/>
      <c r="BD179" s="1"/>
      <c r="BE179" s="1"/>
      <c r="BF179" s="1"/>
    </row>
    <row r="180" spans="1:58" ht="12.75" customHeight="1" x14ac:dyDescent="0.2">
      <c r="A180" s="257"/>
      <c r="B180" s="257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258"/>
      <c r="BB180" s="259"/>
      <c r="BC180" s="1"/>
      <c r="BD180" s="1"/>
      <c r="BE180" s="1"/>
      <c r="BF180" s="1"/>
    </row>
    <row r="181" spans="1:58" ht="12.75" customHeight="1" x14ac:dyDescent="0.2">
      <c r="A181" s="257"/>
      <c r="B181" s="257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258"/>
      <c r="BB181" s="259"/>
      <c r="BC181" s="1"/>
      <c r="BD181" s="1"/>
      <c r="BE181" s="1"/>
      <c r="BF181" s="1"/>
    </row>
    <row r="182" spans="1:58" ht="12.75" customHeight="1" x14ac:dyDescent="0.2">
      <c r="A182" s="257"/>
      <c r="B182" s="257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258"/>
      <c r="BB182" s="259"/>
      <c r="BC182" s="1"/>
      <c r="BD182" s="1"/>
      <c r="BE182" s="1"/>
      <c r="BF182" s="1"/>
    </row>
    <row r="183" spans="1:58" ht="12.75" customHeight="1" x14ac:dyDescent="0.2">
      <c r="A183" s="257"/>
      <c r="B183" s="257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258"/>
      <c r="BB183" s="259"/>
      <c r="BC183" s="1"/>
      <c r="BD183" s="1"/>
      <c r="BE183" s="1"/>
      <c r="BF183" s="1"/>
    </row>
    <row r="184" spans="1:58" ht="12.75" customHeight="1" x14ac:dyDescent="0.2">
      <c r="A184" s="257"/>
      <c r="B184" s="257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258"/>
      <c r="BB184" s="259"/>
      <c r="BC184" s="1"/>
      <c r="BD184" s="1"/>
      <c r="BE184" s="1"/>
      <c r="BF184" s="1"/>
    </row>
    <row r="185" spans="1:58" ht="12.75" customHeight="1" x14ac:dyDescent="0.2">
      <c r="A185" s="257"/>
      <c r="B185" s="257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258"/>
      <c r="BB185" s="259"/>
      <c r="BC185" s="1"/>
      <c r="BD185" s="1"/>
      <c r="BE185" s="1"/>
      <c r="BF185" s="1"/>
    </row>
    <row r="186" spans="1:58" ht="12.75" customHeight="1" x14ac:dyDescent="0.2">
      <c r="A186" s="257"/>
      <c r="B186" s="257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258"/>
      <c r="BB186" s="259"/>
      <c r="BC186" s="1"/>
      <c r="BD186" s="1"/>
      <c r="BE186" s="1"/>
      <c r="BF186" s="1"/>
    </row>
    <row r="187" spans="1:58" ht="12.75" customHeight="1" x14ac:dyDescent="0.2">
      <c r="A187" s="257"/>
      <c r="B187" s="257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258"/>
      <c r="BB187" s="259"/>
      <c r="BC187" s="1"/>
      <c r="BD187" s="1"/>
      <c r="BE187" s="1"/>
      <c r="BF187" s="1"/>
    </row>
    <row r="188" spans="1:58" ht="12.75" customHeight="1" x14ac:dyDescent="0.2">
      <c r="A188" s="257"/>
      <c r="B188" s="257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258"/>
      <c r="BB188" s="259"/>
      <c r="BC188" s="1"/>
      <c r="BD188" s="1"/>
      <c r="BE188" s="1"/>
      <c r="BF188" s="1"/>
    </row>
    <row r="189" spans="1:58" ht="12.75" customHeight="1" x14ac:dyDescent="0.2">
      <c r="A189" s="257"/>
      <c r="B189" s="257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258"/>
      <c r="BB189" s="259"/>
      <c r="BC189" s="1"/>
      <c r="BD189" s="1"/>
      <c r="BE189" s="1"/>
      <c r="BF189" s="1"/>
    </row>
    <row r="190" spans="1:58" ht="12.75" customHeight="1" x14ac:dyDescent="0.2">
      <c r="A190" s="257"/>
      <c r="B190" s="257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258"/>
      <c r="BB190" s="259"/>
      <c r="BC190" s="1"/>
      <c r="BD190" s="1"/>
      <c r="BE190" s="1"/>
      <c r="BF190" s="1"/>
    </row>
    <row r="191" spans="1:58" ht="12.75" customHeight="1" x14ac:dyDescent="0.2">
      <c r="A191" s="257"/>
      <c r="B191" s="257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258"/>
      <c r="BB191" s="259"/>
      <c r="BC191" s="1"/>
      <c r="BD191" s="1"/>
      <c r="BE191" s="1"/>
      <c r="BF191" s="1"/>
    </row>
    <row r="192" spans="1:58" ht="12.75" customHeight="1" x14ac:dyDescent="0.2">
      <c r="A192" s="257"/>
      <c r="B192" s="257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258"/>
      <c r="BB192" s="259"/>
      <c r="BC192" s="1"/>
      <c r="BD192" s="1"/>
      <c r="BE192" s="1"/>
      <c r="BF192" s="1"/>
    </row>
    <row r="193" spans="1:58" ht="12.75" customHeight="1" x14ac:dyDescent="0.2">
      <c r="A193" s="257"/>
      <c r="B193" s="257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258"/>
      <c r="BB193" s="259"/>
      <c r="BC193" s="1"/>
      <c r="BD193" s="1"/>
      <c r="BE193" s="1"/>
      <c r="BF193" s="1"/>
    </row>
    <row r="194" spans="1:58" ht="12.75" customHeight="1" x14ac:dyDescent="0.2">
      <c r="A194" s="257"/>
      <c r="B194" s="257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258"/>
      <c r="BB194" s="259"/>
      <c r="BC194" s="1"/>
      <c r="BD194" s="1"/>
      <c r="BE194" s="1"/>
      <c r="BF194" s="1"/>
    </row>
    <row r="195" spans="1:58" ht="12.75" customHeight="1" x14ac:dyDescent="0.2">
      <c r="A195" s="257"/>
      <c r="B195" s="257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258"/>
      <c r="BB195" s="259"/>
      <c r="BC195" s="1"/>
      <c r="BD195" s="1"/>
      <c r="BE195" s="1"/>
      <c r="BF195" s="1"/>
    </row>
    <row r="196" spans="1:58" ht="12.75" customHeight="1" x14ac:dyDescent="0.2">
      <c r="A196" s="257"/>
      <c r="B196" s="257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258"/>
      <c r="BB196" s="259"/>
      <c r="BC196" s="1"/>
      <c r="BD196" s="1"/>
      <c r="BE196" s="1"/>
      <c r="BF196" s="1"/>
    </row>
    <row r="197" spans="1:58" ht="12.75" customHeight="1" x14ac:dyDescent="0.2">
      <c r="A197" s="257"/>
      <c r="B197" s="257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258"/>
      <c r="BB197" s="259"/>
      <c r="BC197" s="1"/>
      <c r="BD197" s="1"/>
      <c r="BE197" s="1"/>
      <c r="BF197" s="1"/>
    </row>
    <row r="198" spans="1:58" ht="12.75" customHeight="1" x14ac:dyDescent="0.2">
      <c r="A198" s="257"/>
      <c r="B198" s="257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258"/>
      <c r="BB198" s="259"/>
      <c r="BC198" s="1"/>
      <c r="BD198" s="1"/>
      <c r="BE198" s="1"/>
      <c r="BF198" s="1"/>
    </row>
    <row r="199" spans="1:58" ht="12.75" customHeight="1" x14ac:dyDescent="0.2">
      <c r="A199" s="257"/>
      <c r="B199" s="257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258"/>
      <c r="BB199" s="259"/>
      <c r="BC199" s="1"/>
      <c r="BD199" s="1"/>
      <c r="BE199" s="1"/>
      <c r="BF199" s="1"/>
    </row>
    <row r="200" spans="1:58" ht="12.75" customHeight="1" x14ac:dyDescent="0.2">
      <c r="A200" s="257"/>
      <c r="B200" s="257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21" t="s">
        <v>387</v>
      </c>
      <c r="BA200" s="258">
        <f>H25</f>
        <v>0</v>
      </c>
      <c r="BB200" s="259"/>
      <c r="BC200" s="1"/>
      <c r="BD200" s="1"/>
      <c r="BE200" s="1"/>
      <c r="BF200" s="1"/>
    </row>
    <row r="201" spans="1:58" ht="12.75" customHeight="1" x14ac:dyDescent="0.2">
      <c r="A201" s="257"/>
      <c r="B201" s="257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21" t="s">
        <v>466</v>
      </c>
      <c r="BA201" s="258"/>
      <c r="BB201" s="259"/>
      <c r="BC201" s="1"/>
      <c r="BD201" s="1"/>
      <c r="BE201" s="1"/>
      <c r="BF201" s="1"/>
    </row>
    <row r="202" spans="1:58" ht="12.75" customHeight="1" x14ac:dyDescent="0.2">
      <c r="A202" s="257"/>
      <c r="B202" s="257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21" t="s">
        <v>381</v>
      </c>
      <c r="BA202" s="293"/>
      <c r="BB202" s="259"/>
      <c r="BC202" s="1"/>
      <c r="BD202" s="1"/>
      <c r="BE202" s="1"/>
      <c r="BF202" s="1"/>
    </row>
    <row r="203" spans="1:58" ht="12.75" customHeight="1" x14ac:dyDescent="0.2">
      <c r="A203" s="257"/>
      <c r="B203" s="257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21" t="s">
        <v>383</v>
      </c>
      <c r="BA203" s="293"/>
      <c r="BB203" s="259"/>
      <c r="BC203" s="1"/>
      <c r="BD203" s="1"/>
      <c r="BE203" s="1"/>
      <c r="BF203" s="1"/>
    </row>
    <row r="204" spans="1:58" ht="12.75" customHeight="1" x14ac:dyDescent="0.2">
      <c r="A204" s="257"/>
      <c r="B204" s="257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21" t="s">
        <v>386</v>
      </c>
      <c r="BA204" s="293"/>
      <c r="BB204" s="259" t="s">
        <v>467</v>
      </c>
      <c r="BC204" s="1"/>
      <c r="BD204" s="1"/>
      <c r="BE204" s="1"/>
      <c r="BF204" s="1"/>
    </row>
    <row r="205" spans="1:58" ht="12.75" customHeight="1" x14ac:dyDescent="0.2">
      <c r="A205" s="257"/>
      <c r="B205" s="257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21" t="s">
        <v>74</v>
      </c>
      <c r="BA205" s="293"/>
      <c r="BB205" s="259"/>
      <c r="BC205" s="1"/>
      <c r="BD205" s="1"/>
      <c r="BE205" s="1"/>
      <c r="BF205" s="1"/>
    </row>
    <row r="206" spans="1:58" ht="12.75" customHeight="1" x14ac:dyDescent="0.2">
      <c r="A206" s="257"/>
      <c r="B206" s="257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21" t="s">
        <v>76</v>
      </c>
      <c r="BA206" s="293"/>
      <c r="BB206" s="259"/>
      <c r="BC206" s="1"/>
      <c r="BD206" s="1"/>
      <c r="BE206" s="1"/>
      <c r="BF206" s="1"/>
    </row>
    <row r="207" spans="1:58" ht="12.75" customHeight="1" x14ac:dyDescent="0.2">
      <c r="A207" s="257"/>
      <c r="B207" s="257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21" t="s">
        <v>468</v>
      </c>
      <c r="BA207" s="293"/>
      <c r="BB207" s="259" t="s">
        <v>467</v>
      </c>
      <c r="BC207" s="1"/>
      <c r="BD207" s="1"/>
      <c r="BE207" s="1"/>
      <c r="BF207" s="1"/>
    </row>
    <row r="208" spans="1:58" ht="12.75" customHeight="1" x14ac:dyDescent="0.2">
      <c r="A208" s="257"/>
      <c r="B208" s="257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21" t="s">
        <v>469</v>
      </c>
      <c r="BA208" s="293"/>
      <c r="BB208" s="259" t="s">
        <v>467</v>
      </c>
      <c r="BC208" s="1"/>
      <c r="BD208" s="1"/>
      <c r="BE208" s="1"/>
      <c r="BF208" s="1"/>
    </row>
    <row r="209" spans="1:58" ht="12.75" customHeight="1" x14ac:dyDescent="0.2">
      <c r="A209" s="257"/>
      <c r="B209" s="257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21" t="s">
        <v>470</v>
      </c>
      <c r="BA209" s="258"/>
      <c r="BB209" s="259" t="s">
        <v>467</v>
      </c>
      <c r="BC209" s="1"/>
      <c r="BD209" s="1"/>
      <c r="BE209" s="1"/>
      <c r="BF209" s="1"/>
    </row>
    <row r="210" spans="1:58" ht="12.75" customHeight="1" x14ac:dyDescent="0.2">
      <c r="A210" s="257"/>
      <c r="B210" s="257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21" t="s">
        <v>471</v>
      </c>
      <c r="BA210" s="293"/>
      <c r="BB210" s="259" t="s">
        <v>467</v>
      </c>
      <c r="BC210" s="1"/>
      <c r="BD210" s="1"/>
      <c r="BE210" s="1"/>
      <c r="BF210" s="1"/>
    </row>
    <row r="211" spans="1:58" ht="12.75" customHeight="1" x14ac:dyDescent="0.2">
      <c r="A211" s="257"/>
      <c r="B211" s="257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21" t="s">
        <v>472</v>
      </c>
      <c r="BA211" s="258"/>
      <c r="BB211" s="259" t="s">
        <v>467</v>
      </c>
      <c r="BC211" s="1"/>
      <c r="BD211" s="1"/>
      <c r="BE211" s="1"/>
      <c r="BF211" s="1"/>
    </row>
    <row r="212" spans="1:58" ht="12.75" customHeight="1" x14ac:dyDescent="0.2">
      <c r="A212" s="257"/>
      <c r="B212" s="257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21" t="s">
        <v>473</v>
      </c>
      <c r="BA212" s="293"/>
      <c r="BB212" s="259"/>
      <c r="BC212" s="1"/>
      <c r="BD212" s="1"/>
      <c r="BE212" s="1"/>
      <c r="BF212" s="1"/>
    </row>
    <row r="213" spans="1:58" ht="12.75" customHeight="1" x14ac:dyDescent="0.2">
      <c r="A213" s="257"/>
      <c r="B213" s="257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21" t="s">
        <v>267</v>
      </c>
      <c r="BA213" s="258"/>
      <c r="BB213" s="259"/>
      <c r="BC213" s="1"/>
      <c r="BD213" s="1"/>
      <c r="BE213" s="1"/>
      <c r="BF213" s="1"/>
    </row>
    <row r="214" spans="1:58" ht="12.75" customHeight="1" x14ac:dyDescent="0.2">
      <c r="A214" s="257"/>
      <c r="B214" s="257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21" t="s">
        <v>269</v>
      </c>
      <c r="BA214" s="258"/>
      <c r="BB214" s="259"/>
      <c r="BC214" s="1"/>
      <c r="BD214" s="1"/>
      <c r="BE214" s="1"/>
      <c r="BF214" s="1"/>
    </row>
    <row r="215" spans="1:58" ht="12.75" customHeight="1" x14ac:dyDescent="0.2">
      <c r="A215" s="257"/>
      <c r="B215" s="257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99" t="s">
        <v>474</v>
      </c>
      <c r="BA215" s="258"/>
      <c r="BB215" s="259"/>
      <c r="BC215" s="1"/>
      <c r="BD215" s="1"/>
      <c r="BE215" s="1"/>
      <c r="BF215" s="1"/>
    </row>
    <row r="216" spans="1:58" ht="12.75" customHeight="1" x14ac:dyDescent="0.2">
      <c r="A216" s="257"/>
      <c r="B216" s="257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99" t="s">
        <v>475</v>
      </c>
      <c r="BA216" s="258"/>
      <c r="BB216" s="259"/>
      <c r="BC216" s="1"/>
      <c r="BD216" s="1"/>
      <c r="BE216" s="1"/>
      <c r="BF216" s="1"/>
    </row>
    <row r="217" spans="1:58" ht="12.75" customHeight="1" x14ac:dyDescent="0.2">
      <c r="A217" s="257"/>
      <c r="B217" s="257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99" t="s">
        <v>476</v>
      </c>
      <c r="BA217" s="258"/>
      <c r="BB217" s="259"/>
      <c r="BC217" s="1"/>
      <c r="BD217" s="1"/>
      <c r="BE217" s="1"/>
      <c r="BF217" s="1"/>
    </row>
    <row r="218" spans="1:58" ht="12.75" customHeight="1" x14ac:dyDescent="0.2">
      <c r="A218" s="257"/>
      <c r="B218" s="257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99" t="s">
        <v>477</v>
      </c>
      <c r="BA218" s="258"/>
      <c r="BB218" s="259"/>
      <c r="BC218" s="1"/>
      <c r="BD218" s="1"/>
      <c r="BE218" s="1"/>
      <c r="BF218" s="1"/>
    </row>
    <row r="219" spans="1:58" ht="12.75" customHeight="1" x14ac:dyDescent="0.2">
      <c r="A219" s="257"/>
      <c r="B219" s="257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99" t="s">
        <v>478</v>
      </c>
      <c r="BA219" s="258"/>
      <c r="BB219" s="259"/>
      <c r="BC219" s="1"/>
      <c r="BD219" s="1"/>
      <c r="BE219" s="1"/>
      <c r="BF219" s="1"/>
    </row>
    <row r="220" spans="1:58" ht="12.75" customHeight="1" x14ac:dyDescent="0.2">
      <c r="A220" s="257"/>
      <c r="B220" s="257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99" t="s">
        <v>479</v>
      </c>
      <c r="BA220" s="258"/>
      <c r="BB220" s="259"/>
      <c r="BC220" s="1"/>
      <c r="BD220" s="1"/>
      <c r="BE220" s="1"/>
      <c r="BF220" s="1"/>
    </row>
    <row r="221" spans="1:58" ht="12.75" customHeight="1" x14ac:dyDescent="0.2">
      <c r="A221" s="257"/>
      <c r="B221" s="257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99" t="s">
        <v>480</v>
      </c>
      <c r="BA221" s="258"/>
      <c r="BB221" s="259"/>
      <c r="BC221" s="1"/>
      <c r="BD221" s="1"/>
      <c r="BE221" s="1"/>
      <c r="BF221" s="1"/>
    </row>
    <row r="222" spans="1:58" ht="12.75" customHeight="1" x14ac:dyDescent="0.2">
      <c r="A222" s="257"/>
      <c r="B222" s="257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99" t="s">
        <v>481</v>
      </c>
      <c r="BA222" s="258"/>
      <c r="BB222" s="259"/>
      <c r="BC222" s="1"/>
      <c r="BD222" s="1"/>
      <c r="BE222" s="1"/>
      <c r="BF222" s="1"/>
    </row>
    <row r="223" spans="1:58" ht="12.75" customHeight="1" x14ac:dyDescent="0.2">
      <c r="A223" s="257"/>
      <c r="B223" s="257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99" t="s">
        <v>482</v>
      </c>
      <c r="BA223" s="258"/>
      <c r="BB223" s="259"/>
      <c r="BC223" s="1"/>
      <c r="BD223" s="1"/>
      <c r="BE223" s="1"/>
      <c r="BF223" s="1"/>
    </row>
    <row r="224" spans="1:58" ht="12.75" customHeight="1" x14ac:dyDescent="0.2">
      <c r="A224" s="257"/>
      <c r="B224" s="257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99" t="s">
        <v>483</v>
      </c>
      <c r="BA224" s="258"/>
      <c r="BB224" s="259"/>
      <c r="BC224" s="1"/>
      <c r="BD224" s="1"/>
      <c r="BE224" s="1"/>
      <c r="BF224" s="1"/>
    </row>
    <row r="225" spans="1:58" ht="12.75" customHeight="1" x14ac:dyDescent="0.2">
      <c r="A225" s="257"/>
      <c r="B225" s="257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99" t="s">
        <v>484</v>
      </c>
      <c r="BA225" s="258"/>
      <c r="BB225" s="259"/>
      <c r="BC225" s="1"/>
      <c r="BD225" s="1"/>
      <c r="BE225" s="1"/>
      <c r="BF225" s="1"/>
    </row>
    <row r="226" spans="1:58" ht="12.75" customHeight="1" x14ac:dyDescent="0.2">
      <c r="A226" s="257"/>
      <c r="B226" s="257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99" t="s">
        <v>485</v>
      </c>
      <c r="BA226" s="258"/>
      <c r="BB226" s="259"/>
      <c r="BC226" s="1"/>
      <c r="BD226" s="1"/>
      <c r="BE226" s="1"/>
      <c r="BF226" s="1"/>
    </row>
    <row r="227" spans="1:58" ht="12.75" customHeight="1" x14ac:dyDescent="0.2">
      <c r="A227" s="257"/>
      <c r="B227" s="257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99" t="s">
        <v>486</v>
      </c>
      <c r="BA227" s="258"/>
      <c r="BB227" s="259"/>
      <c r="BC227" s="1"/>
      <c r="BD227" s="1"/>
      <c r="BE227" s="1"/>
      <c r="BF227" s="1"/>
    </row>
    <row r="228" spans="1:58" ht="12.75" customHeight="1" x14ac:dyDescent="0.2">
      <c r="A228" s="257"/>
      <c r="B228" s="257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99" t="s">
        <v>487</v>
      </c>
      <c r="BA228" s="258"/>
      <c r="BB228" s="259"/>
      <c r="BC228" s="1"/>
      <c r="BD228" s="1"/>
      <c r="BE228" s="1"/>
      <c r="BF228" s="1"/>
    </row>
    <row r="229" spans="1:58" ht="12.75" customHeight="1" x14ac:dyDescent="0.2">
      <c r="A229" s="257"/>
      <c r="B229" s="257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99" t="s">
        <v>488</v>
      </c>
      <c r="BA229" s="258"/>
      <c r="BB229" s="259"/>
      <c r="BC229" s="1"/>
      <c r="BD229" s="1"/>
      <c r="BE229" s="1"/>
      <c r="BF229" s="1"/>
    </row>
    <row r="230" spans="1:58" ht="12.75" customHeight="1" x14ac:dyDescent="0.2">
      <c r="A230" s="257"/>
      <c r="B230" s="257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99" t="s">
        <v>489</v>
      </c>
      <c r="BA230" s="258"/>
      <c r="BB230" s="259"/>
      <c r="BC230" s="1"/>
      <c r="BD230" s="1"/>
      <c r="BE230" s="1"/>
      <c r="BF230" s="1"/>
    </row>
    <row r="231" spans="1:58" ht="12.75" customHeight="1" x14ac:dyDescent="0.2">
      <c r="A231" s="257"/>
      <c r="B231" s="257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99" t="s">
        <v>490</v>
      </c>
      <c r="BA231" s="258"/>
      <c r="BB231" s="259"/>
      <c r="BC231" s="1"/>
      <c r="BD231" s="1"/>
      <c r="BE231" s="1"/>
      <c r="BF231" s="1"/>
    </row>
    <row r="232" spans="1:58" ht="12.75" customHeight="1" x14ac:dyDescent="0.2">
      <c r="A232" s="257"/>
      <c r="B232" s="257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99" t="s">
        <v>491</v>
      </c>
      <c r="BA232" s="258"/>
      <c r="BB232" s="259"/>
      <c r="BC232" s="1"/>
      <c r="BD232" s="1"/>
      <c r="BE232" s="1"/>
      <c r="BF232" s="1"/>
    </row>
    <row r="233" spans="1:58" ht="12.75" customHeight="1" x14ac:dyDescent="0.2">
      <c r="A233" s="257"/>
      <c r="B233" s="257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99" t="s">
        <v>492</v>
      </c>
      <c r="BA233" s="258"/>
      <c r="BB233" s="259"/>
      <c r="BC233" s="1"/>
      <c r="BD233" s="1"/>
      <c r="BE233" s="1"/>
      <c r="BF233" s="1"/>
    </row>
    <row r="234" spans="1:58" ht="12.75" customHeight="1" x14ac:dyDescent="0.2">
      <c r="A234" s="257"/>
      <c r="B234" s="257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99" t="s">
        <v>493</v>
      </c>
      <c r="BA234" s="258"/>
      <c r="BB234" s="259"/>
      <c r="BC234" s="1"/>
      <c r="BD234" s="1"/>
      <c r="BE234" s="1"/>
      <c r="BF234" s="1"/>
    </row>
    <row r="235" spans="1:58" ht="12.75" customHeight="1" x14ac:dyDescent="0.2">
      <c r="A235" s="257"/>
      <c r="B235" s="257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99" t="s">
        <v>494</v>
      </c>
      <c r="BA235" s="258"/>
      <c r="BB235" s="259"/>
      <c r="BC235" s="1"/>
      <c r="BD235" s="1"/>
      <c r="BE235" s="1"/>
      <c r="BF235" s="1"/>
    </row>
    <row r="236" spans="1:58" ht="12.75" customHeight="1" x14ac:dyDescent="0.2">
      <c r="A236" s="257"/>
      <c r="B236" s="257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99" t="s">
        <v>495</v>
      </c>
      <c r="BA236" s="258"/>
      <c r="BB236" s="259"/>
      <c r="BC236" s="1"/>
      <c r="BD236" s="1"/>
      <c r="BE236" s="1"/>
      <c r="BF236" s="1"/>
    </row>
    <row r="237" spans="1:58" ht="12.75" customHeight="1" x14ac:dyDescent="0.2">
      <c r="A237" s="257"/>
      <c r="B237" s="257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99" t="s">
        <v>496</v>
      </c>
      <c r="BA237" s="258"/>
      <c r="BB237" s="259"/>
      <c r="BC237" s="1"/>
      <c r="BD237" s="1"/>
      <c r="BE237" s="1"/>
      <c r="BF237" s="1"/>
    </row>
    <row r="238" spans="1:58" ht="12.75" customHeight="1" x14ac:dyDescent="0.2">
      <c r="A238" s="257"/>
      <c r="B238" s="257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99" t="s">
        <v>497</v>
      </c>
      <c r="BA238" s="258"/>
      <c r="BB238" s="259"/>
      <c r="BC238" s="1"/>
      <c r="BD238" s="1"/>
      <c r="BE238" s="1"/>
      <c r="BF238" s="1"/>
    </row>
    <row r="239" spans="1:58" ht="12.75" customHeight="1" x14ac:dyDescent="0.2">
      <c r="A239" s="257"/>
      <c r="B239" s="257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99" t="s">
        <v>498</v>
      </c>
      <c r="BA239" s="258"/>
      <c r="BB239" s="259"/>
      <c r="BC239" s="1"/>
      <c r="BD239" s="1"/>
      <c r="BE239" s="1"/>
      <c r="BF239" s="1"/>
    </row>
    <row r="240" spans="1:58" ht="12.75" customHeight="1" x14ac:dyDescent="0.2">
      <c r="A240" s="257"/>
      <c r="B240" s="257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99" t="s">
        <v>499</v>
      </c>
      <c r="BA240" s="258"/>
      <c r="BB240" s="259"/>
      <c r="BC240" s="1"/>
      <c r="BD240" s="1"/>
      <c r="BE240" s="1"/>
      <c r="BF240" s="1"/>
    </row>
    <row r="241" spans="1:58" ht="12.75" customHeight="1" x14ac:dyDescent="0.2">
      <c r="A241" s="257"/>
      <c r="B241" s="257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99" t="s">
        <v>500</v>
      </c>
      <c r="BA241" s="258"/>
      <c r="BB241" s="259"/>
      <c r="BC241" s="1"/>
      <c r="BD241" s="1"/>
      <c r="BE241" s="1"/>
      <c r="BF241" s="1"/>
    </row>
    <row r="242" spans="1:58" ht="12.75" customHeight="1" x14ac:dyDescent="0.2">
      <c r="A242" s="257"/>
      <c r="B242" s="257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99" t="s">
        <v>501</v>
      </c>
      <c r="BA242" s="258"/>
      <c r="BB242" s="259"/>
      <c r="BC242" s="1"/>
      <c r="BD242" s="1"/>
      <c r="BE242" s="1"/>
      <c r="BF242" s="1"/>
    </row>
    <row r="243" spans="1:58" ht="12.75" customHeight="1" x14ac:dyDescent="0.2">
      <c r="A243" s="257"/>
      <c r="B243" s="257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99" t="s">
        <v>502</v>
      </c>
      <c r="BA243" s="258"/>
      <c r="BB243" s="259"/>
      <c r="BC243" s="1"/>
      <c r="BD243" s="1"/>
      <c r="BE243" s="1"/>
      <c r="BF243" s="1"/>
    </row>
    <row r="244" spans="1:58" ht="12.75" customHeight="1" x14ac:dyDescent="0.2">
      <c r="A244" s="257"/>
      <c r="B244" s="257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99" t="s">
        <v>503</v>
      </c>
      <c r="BA244" s="258"/>
      <c r="BB244" s="259"/>
      <c r="BC244" s="1"/>
      <c r="BD244" s="1"/>
      <c r="BE244" s="1"/>
      <c r="BF244" s="1"/>
    </row>
    <row r="245" spans="1:58" ht="12.75" customHeight="1" x14ac:dyDescent="0.2">
      <c r="A245" s="257"/>
      <c r="B245" s="257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99" t="s">
        <v>504</v>
      </c>
      <c r="BA245" s="258"/>
      <c r="BB245" s="259"/>
      <c r="BC245" s="1"/>
      <c r="BD245" s="1"/>
      <c r="BE245" s="1"/>
      <c r="BF245" s="1"/>
    </row>
    <row r="246" spans="1:58" ht="12.75" customHeight="1" x14ac:dyDescent="0.2">
      <c r="A246" s="257"/>
      <c r="B246" s="257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99" t="s">
        <v>505</v>
      </c>
      <c r="BA246" s="258"/>
      <c r="BB246" s="259"/>
      <c r="BC246" s="1"/>
      <c r="BD246" s="1"/>
      <c r="BE246" s="1"/>
      <c r="BF246" s="1"/>
    </row>
    <row r="247" spans="1:58" ht="12.75" customHeight="1" x14ac:dyDescent="0.2">
      <c r="A247" s="257"/>
      <c r="B247" s="257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99" t="s">
        <v>506</v>
      </c>
      <c r="BA247" s="258"/>
      <c r="BB247" s="259"/>
      <c r="BC247" s="1"/>
      <c r="BD247" s="1"/>
      <c r="BE247" s="1"/>
      <c r="BF247" s="1"/>
    </row>
    <row r="248" spans="1:58" ht="12.75" customHeight="1" x14ac:dyDescent="0.2">
      <c r="A248" s="257"/>
      <c r="B248" s="257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99" t="s">
        <v>507</v>
      </c>
      <c r="BA248" s="258"/>
      <c r="BB248" s="259"/>
      <c r="BC248" s="1"/>
      <c r="BD248" s="1"/>
      <c r="BE248" s="1"/>
      <c r="BF248" s="1"/>
    </row>
    <row r="249" spans="1:58" ht="12.75" customHeight="1" x14ac:dyDescent="0.2">
      <c r="A249" s="257"/>
      <c r="B249" s="257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99" t="s">
        <v>508</v>
      </c>
      <c r="BA249" s="258"/>
      <c r="BB249" s="259"/>
      <c r="BC249" s="1"/>
      <c r="BD249" s="1"/>
      <c r="BE249" s="1"/>
      <c r="BF249" s="1"/>
    </row>
    <row r="250" spans="1:58" ht="12.75" customHeight="1" x14ac:dyDescent="0.2">
      <c r="A250" s="257"/>
      <c r="B250" s="257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99" t="s">
        <v>509</v>
      </c>
      <c r="BA250" s="258"/>
      <c r="BB250" s="259"/>
      <c r="BC250" s="1"/>
      <c r="BD250" s="1"/>
      <c r="BE250" s="1"/>
      <c r="BF250" s="1"/>
    </row>
    <row r="251" spans="1:58" ht="12.75" customHeight="1" x14ac:dyDescent="0.2">
      <c r="A251" s="257"/>
      <c r="B251" s="257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99" t="s">
        <v>510</v>
      </c>
      <c r="BA251" s="258"/>
      <c r="BB251" s="259"/>
      <c r="BC251" s="1"/>
      <c r="BD251" s="1"/>
      <c r="BE251" s="1"/>
      <c r="BF251" s="1"/>
    </row>
    <row r="252" spans="1:58" ht="12.75" customHeight="1" x14ac:dyDescent="0.2">
      <c r="A252" s="257"/>
      <c r="B252" s="257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422" t="s">
        <v>511</v>
      </c>
      <c r="BA252" s="258"/>
      <c r="BB252" s="259"/>
      <c r="BC252" s="1"/>
      <c r="BD252" s="1"/>
      <c r="BE252" s="1"/>
      <c r="BF252" s="1"/>
    </row>
    <row r="253" spans="1:58" ht="12.75" customHeight="1" x14ac:dyDescent="0.2">
      <c r="A253" s="257"/>
      <c r="B253" s="257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422" t="s">
        <v>512</v>
      </c>
      <c r="BA253" s="258"/>
      <c r="BB253" s="259"/>
      <c r="BC253" s="1"/>
      <c r="BD253" s="1"/>
      <c r="BE253" s="1"/>
      <c r="BF253" s="1"/>
    </row>
    <row r="254" spans="1:58" ht="12.75" customHeight="1" x14ac:dyDescent="0.2">
      <c r="A254" s="257"/>
      <c r="B254" s="257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422" t="s">
        <v>513</v>
      </c>
      <c r="BA254" s="258"/>
      <c r="BB254" s="259"/>
      <c r="BC254" s="1"/>
      <c r="BD254" s="1"/>
      <c r="BE254" s="1"/>
      <c r="BF254" s="1"/>
    </row>
    <row r="255" spans="1:58" ht="12.75" customHeight="1" x14ac:dyDescent="0.2">
      <c r="A255" s="257"/>
      <c r="B255" s="257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422" t="s">
        <v>514</v>
      </c>
      <c r="BA255" s="258"/>
      <c r="BB255" s="259"/>
      <c r="BC255" s="1"/>
      <c r="BD255" s="1"/>
      <c r="BE255" s="1"/>
      <c r="BF255" s="1"/>
    </row>
    <row r="256" spans="1:58" ht="12.75" customHeight="1" x14ac:dyDescent="0.2">
      <c r="A256" s="257"/>
      <c r="B256" s="257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422" t="s">
        <v>515</v>
      </c>
      <c r="BA256" s="258"/>
      <c r="BB256" s="259"/>
      <c r="BC256" s="1"/>
      <c r="BD256" s="1"/>
      <c r="BE256" s="1"/>
      <c r="BF256" s="1"/>
    </row>
    <row r="257" spans="1:58" ht="12.75" customHeight="1" x14ac:dyDescent="0.2">
      <c r="A257" s="257"/>
      <c r="B257" s="257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422" t="s">
        <v>516</v>
      </c>
      <c r="BA257" s="258"/>
      <c r="BB257" s="259"/>
      <c r="BC257" s="1"/>
      <c r="BD257" s="1"/>
      <c r="BE257" s="1"/>
      <c r="BF257" s="1"/>
    </row>
    <row r="258" spans="1:58" ht="12.75" customHeight="1" x14ac:dyDescent="0.2">
      <c r="A258" s="257"/>
      <c r="B258" s="257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259" t="s">
        <v>467</v>
      </c>
      <c r="BB258" s="259"/>
      <c r="BC258" s="1"/>
      <c r="BD258" s="1"/>
      <c r="BE258" s="1"/>
      <c r="BF258" s="1"/>
    </row>
    <row r="259" spans="1:58" ht="12.75" customHeight="1" x14ac:dyDescent="0.2">
      <c r="A259" s="257"/>
      <c r="B259" s="257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259" t="s">
        <v>467</v>
      </c>
      <c r="BB259" s="259"/>
      <c r="BC259" s="1"/>
      <c r="BD259" s="1"/>
      <c r="BE259" s="1"/>
      <c r="BF259" s="1"/>
    </row>
    <row r="260" spans="1:58" ht="12.75" customHeight="1" x14ac:dyDescent="0.2">
      <c r="A260" s="257"/>
      <c r="B260" s="257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259" t="s">
        <v>467</v>
      </c>
      <c r="BB260" s="259"/>
      <c r="BC260" s="1"/>
      <c r="BD260" s="1"/>
      <c r="BE260" s="1"/>
      <c r="BF260" s="1"/>
    </row>
    <row r="261" spans="1:58" ht="12.75" customHeight="1" x14ac:dyDescent="0.2">
      <c r="A261" s="257"/>
      <c r="B261" s="257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259" t="s">
        <v>467</v>
      </c>
      <c r="BB261" s="259" t="s">
        <v>467</v>
      </c>
      <c r="BC261" s="1"/>
      <c r="BD261" s="1"/>
      <c r="BE261" s="1"/>
      <c r="BF261" s="1"/>
    </row>
    <row r="262" spans="1:58" ht="12.75" customHeight="1" x14ac:dyDescent="0.2">
      <c r="A262" s="257"/>
      <c r="B262" s="257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99" t="s">
        <v>517</v>
      </c>
      <c r="BA262" s="258"/>
      <c r="BB262" s="259"/>
      <c r="BC262" s="1"/>
      <c r="BD262" s="1"/>
      <c r="BE262" s="1"/>
      <c r="BF262" s="1"/>
    </row>
    <row r="263" spans="1:58" ht="12.75" customHeight="1" x14ac:dyDescent="0.2">
      <c r="A263" s="257"/>
      <c r="B263" s="257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99" t="s">
        <v>518</v>
      </c>
      <c r="BA263" s="258"/>
      <c r="BB263" s="259"/>
      <c r="BC263" s="1"/>
      <c r="BD263" s="1"/>
      <c r="BE263" s="1"/>
      <c r="BF263" s="1"/>
    </row>
    <row r="264" spans="1:58" ht="12.75" customHeight="1" x14ac:dyDescent="0.2">
      <c r="A264" s="257"/>
      <c r="B264" s="257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99" t="s">
        <v>519</v>
      </c>
      <c r="BA264" s="258"/>
      <c r="BB264" s="259"/>
      <c r="BC264" s="1"/>
      <c r="BD264" s="1"/>
      <c r="BE264" s="1"/>
      <c r="BF264" s="1"/>
    </row>
    <row r="265" spans="1:58" ht="12.75" customHeight="1" x14ac:dyDescent="0.2">
      <c r="A265" s="257"/>
      <c r="B265" s="257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99" t="s">
        <v>520</v>
      </c>
      <c r="BA265" s="258"/>
      <c r="BB265" s="259"/>
      <c r="BC265" s="1"/>
      <c r="BD265" s="1"/>
      <c r="BE265" s="1"/>
      <c r="BF265" s="1"/>
    </row>
    <row r="266" spans="1:58" ht="12.75" customHeight="1" x14ac:dyDescent="0.2">
      <c r="A266" s="257"/>
      <c r="B266" s="257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99" t="s">
        <v>521</v>
      </c>
      <c r="BA266" s="258"/>
      <c r="BB266" s="259"/>
      <c r="BC266" s="1"/>
      <c r="BD266" s="1"/>
      <c r="BE266" s="1"/>
      <c r="BF266" s="1"/>
    </row>
    <row r="267" spans="1:58" ht="12.75" customHeight="1" x14ac:dyDescent="0.2">
      <c r="A267" s="257"/>
      <c r="B267" s="257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99" t="s">
        <v>522</v>
      </c>
      <c r="BA267" s="258"/>
      <c r="BB267" s="259"/>
      <c r="BC267" s="1"/>
      <c r="BD267" s="1"/>
      <c r="BE267" s="1"/>
      <c r="BF267" s="1"/>
    </row>
    <row r="268" spans="1:58" ht="12.75" customHeight="1" x14ac:dyDescent="0.2">
      <c r="A268" s="257"/>
      <c r="B268" s="257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99" t="s">
        <v>523</v>
      </c>
      <c r="BA268" s="258"/>
      <c r="BB268" s="259"/>
      <c r="BC268" s="1"/>
      <c r="BD268" s="1"/>
      <c r="BE268" s="1"/>
      <c r="BF268" s="1"/>
    </row>
    <row r="269" spans="1:58" ht="12.75" customHeight="1" x14ac:dyDescent="0.2">
      <c r="A269" s="257"/>
      <c r="B269" s="257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259" t="s">
        <v>467</v>
      </c>
      <c r="BB269" s="259"/>
      <c r="BC269" s="1"/>
      <c r="BD269" s="1"/>
      <c r="BE269" s="1"/>
      <c r="BF269" s="1"/>
    </row>
    <row r="270" spans="1:58" ht="12.75" customHeight="1" x14ac:dyDescent="0.2">
      <c r="A270" s="257"/>
      <c r="B270" s="257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259" t="s">
        <v>467</v>
      </c>
      <c r="BB270" s="259"/>
      <c r="BC270" s="1"/>
      <c r="BD270" s="1"/>
      <c r="BE270" s="1"/>
      <c r="BF270" s="1"/>
    </row>
    <row r="271" spans="1:58" ht="12.75" customHeight="1" x14ac:dyDescent="0.2">
      <c r="A271" s="257"/>
      <c r="B271" s="257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259" t="s">
        <v>467</v>
      </c>
      <c r="BB271" s="259"/>
      <c r="BC271" s="1"/>
      <c r="BD271" s="1"/>
      <c r="BE271" s="1"/>
      <c r="BF271" s="1"/>
    </row>
    <row r="272" spans="1:58" ht="12.75" customHeight="1" x14ac:dyDescent="0.2">
      <c r="A272" s="257"/>
      <c r="B272" s="257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258" t="s">
        <v>467</v>
      </c>
      <c r="BB272" s="259"/>
      <c r="BC272" s="1"/>
      <c r="BD272" s="1"/>
      <c r="BE272" s="1"/>
      <c r="BF272" s="1"/>
    </row>
    <row r="273" spans="1:58" ht="12.75" customHeight="1" x14ac:dyDescent="0.2">
      <c r="A273" s="257"/>
      <c r="B273" s="257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258" t="s">
        <v>467</v>
      </c>
      <c r="BB273" s="259"/>
      <c r="BC273" s="1"/>
      <c r="BD273" s="1"/>
      <c r="BE273" s="1"/>
      <c r="BF273" s="1"/>
    </row>
    <row r="274" spans="1:58" ht="12.75" customHeight="1" x14ac:dyDescent="0.2">
      <c r="A274" s="257"/>
      <c r="B274" s="257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258" t="s">
        <v>467</v>
      </c>
      <c r="BB274" s="259"/>
      <c r="BC274" s="1"/>
      <c r="BD274" s="1"/>
      <c r="BE274" s="1"/>
      <c r="BF274" s="1"/>
    </row>
    <row r="275" spans="1:58" ht="12.75" customHeight="1" x14ac:dyDescent="0.2">
      <c r="A275" s="257"/>
      <c r="B275" s="257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258" t="s">
        <v>467</v>
      </c>
      <c r="BB275" s="259"/>
      <c r="BC275" s="1"/>
      <c r="BD275" s="1"/>
      <c r="BE275" s="1"/>
      <c r="BF275" s="1"/>
    </row>
    <row r="276" spans="1:58" ht="12.75" customHeight="1" x14ac:dyDescent="0.2">
      <c r="A276" s="257"/>
      <c r="B276" s="257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258" t="s">
        <v>467</v>
      </c>
      <c r="BB276" s="259"/>
      <c r="BC276" s="1"/>
      <c r="BD276" s="1"/>
      <c r="BE276" s="1"/>
      <c r="BF276" s="1"/>
    </row>
    <row r="277" spans="1:58" ht="12.75" customHeight="1" x14ac:dyDescent="0.2">
      <c r="A277" s="257"/>
      <c r="B277" s="257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258" t="s">
        <v>467</v>
      </c>
      <c r="BB277" s="259"/>
      <c r="BC277" s="1"/>
      <c r="BD277" s="1"/>
      <c r="BE277" s="1"/>
      <c r="BF277" s="1"/>
    </row>
    <row r="278" spans="1:58" ht="12.75" customHeight="1" x14ac:dyDescent="0.2">
      <c r="A278" s="257"/>
      <c r="B278" s="257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258" t="s">
        <v>467</v>
      </c>
      <c r="BB278" s="259"/>
      <c r="BC278" s="1"/>
      <c r="BD278" s="1"/>
      <c r="BE278" s="1"/>
      <c r="BF278" s="1"/>
    </row>
    <row r="279" spans="1:58" ht="12.75" customHeight="1" x14ac:dyDescent="0.2">
      <c r="A279" s="257"/>
      <c r="B279" s="257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258" t="s">
        <v>467</v>
      </c>
      <c r="BB279" s="259"/>
      <c r="BC279" s="1"/>
      <c r="BD279" s="1"/>
      <c r="BE279" s="1"/>
      <c r="BF279" s="1"/>
    </row>
    <row r="280" spans="1:58" ht="12.75" customHeight="1" x14ac:dyDescent="0.2">
      <c r="A280" s="257"/>
      <c r="B280" s="257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258"/>
      <c r="BB280" s="259"/>
      <c r="BC280" s="1"/>
      <c r="BD280" s="1"/>
      <c r="BE280" s="1"/>
      <c r="BF280" s="1"/>
    </row>
    <row r="281" spans="1:58" ht="12.75" customHeight="1" x14ac:dyDescent="0.2">
      <c r="A281" s="257"/>
      <c r="B281" s="257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258"/>
      <c r="BB281" s="259"/>
      <c r="BC281" s="1"/>
      <c r="BD281" s="1"/>
      <c r="BE281" s="1"/>
      <c r="BF281" s="1"/>
    </row>
    <row r="282" spans="1:58" ht="12.75" customHeight="1" x14ac:dyDescent="0.2">
      <c r="A282" s="257"/>
      <c r="B282" s="257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258"/>
      <c r="BB282" s="259"/>
      <c r="BC282" s="1"/>
      <c r="BD282" s="1"/>
      <c r="BE282" s="1"/>
      <c r="BF282" s="1"/>
    </row>
    <row r="283" spans="1:58" ht="12.75" customHeight="1" x14ac:dyDescent="0.2">
      <c r="A283" s="257"/>
      <c r="B283" s="257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258"/>
      <c r="BB283" s="259"/>
      <c r="BC283" s="1"/>
      <c r="BD283" s="1"/>
      <c r="BE283" s="1"/>
      <c r="BF283" s="1"/>
    </row>
    <row r="284" spans="1:58" ht="12.75" customHeight="1" x14ac:dyDescent="0.2">
      <c r="A284" s="257"/>
      <c r="B284" s="257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258"/>
      <c r="BB284" s="259"/>
      <c r="BC284" s="1"/>
      <c r="BD284" s="1"/>
      <c r="BE284" s="1"/>
      <c r="BF284" s="1"/>
    </row>
    <row r="285" spans="1:58" ht="12.75" customHeight="1" x14ac:dyDescent="0.2">
      <c r="A285" s="257"/>
      <c r="B285" s="257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258"/>
      <c r="BB285" s="259"/>
      <c r="BC285" s="1"/>
      <c r="BD285" s="1"/>
      <c r="BE285" s="1"/>
      <c r="BF285" s="1"/>
    </row>
    <row r="286" spans="1:58" ht="12.75" customHeight="1" x14ac:dyDescent="0.2">
      <c r="A286" s="257"/>
      <c r="B286" s="257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258"/>
      <c r="BB286" s="259"/>
      <c r="BC286" s="1"/>
      <c r="BD286" s="1"/>
      <c r="BE286" s="1"/>
      <c r="BF286" s="1"/>
    </row>
    <row r="287" spans="1:58" ht="12.75" customHeight="1" x14ac:dyDescent="0.2">
      <c r="A287" s="257"/>
      <c r="B287" s="257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258"/>
      <c r="BB287" s="259"/>
      <c r="BC287" s="1"/>
      <c r="BD287" s="1"/>
      <c r="BE287" s="1"/>
      <c r="BF287" s="1"/>
    </row>
    <row r="288" spans="1:58" ht="12.75" customHeight="1" x14ac:dyDescent="0.2">
      <c r="A288" s="257"/>
      <c r="B288" s="257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258"/>
      <c r="BB288" s="259"/>
      <c r="BC288" s="1"/>
      <c r="BD288" s="1"/>
      <c r="BE288" s="1"/>
      <c r="BF288" s="1"/>
    </row>
    <row r="289" spans="1:58" ht="12.75" customHeight="1" x14ac:dyDescent="0.2">
      <c r="A289" s="257"/>
      <c r="B289" s="257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258"/>
      <c r="BB289" s="259"/>
      <c r="BC289" s="1"/>
      <c r="BD289" s="1"/>
      <c r="BE289" s="1"/>
      <c r="BF289" s="1"/>
    </row>
    <row r="290" spans="1:58" ht="12.75" customHeight="1" x14ac:dyDescent="0.2">
      <c r="A290" s="257"/>
      <c r="B290" s="257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258"/>
      <c r="BB290" s="259"/>
      <c r="BC290" s="1"/>
      <c r="BD290" s="1"/>
      <c r="BE290" s="1"/>
      <c r="BF290" s="1"/>
    </row>
    <row r="291" spans="1:58" ht="12.75" customHeight="1" x14ac:dyDescent="0.2">
      <c r="A291" s="257"/>
      <c r="B291" s="257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258"/>
      <c r="BB291" s="259"/>
      <c r="BC291" s="1"/>
      <c r="BD291" s="1"/>
      <c r="BE291" s="1"/>
      <c r="BF291" s="1"/>
    </row>
    <row r="292" spans="1:58" ht="12.75" customHeight="1" x14ac:dyDescent="0.2">
      <c r="A292" s="257"/>
      <c r="B292" s="257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258"/>
      <c r="BB292" s="259"/>
      <c r="BC292" s="1"/>
      <c r="BD292" s="1"/>
      <c r="BE292" s="1"/>
      <c r="BF292" s="1"/>
    </row>
    <row r="293" spans="1:58" ht="12.75" customHeight="1" x14ac:dyDescent="0.2">
      <c r="A293" s="257"/>
      <c r="B293" s="257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258"/>
      <c r="BB293" s="259"/>
      <c r="BC293" s="1"/>
      <c r="BD293" s="1"/>
      <c r="BE293" s="1"/>
      <c r="BF293" s="1"/>
    </row>
    <row r="294" spans="1:58" ht="12.75" customHeight="1" x14ac:dyDescent="0.2">
      <c r="A294" s="257"/>
      <c r="B294" s="257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258"/>
      <c r="BB294" s="259"/>
      <c r="BC294" s="1"/>
      <c r="BD294" s="1"/>
      <c r="BE294" s="1"/>
      <c r="BF294" s="1"/>
    </row>
    <row r="295" spans="1:58" ht="12.75" customHeight="1" x14ac:dyDescent="0.2">
      <c r="A295" s="257"/>
      <c r="B295" s="257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258"/>
      <c r="BB295" s="259"/>
      <c r="BC295" s="1"/>
      <c r="BD295" s="1"/>
      <c r="BE295" s="1"/>
      <c r="BF295" s="1"/>
    </row>
    <row r="296" spans="1:58" ht="12.75" customHeight="1" x14ac:dyDescent="0.2">
      <c r="A296" s="257"/>
      <c r="B296" s="257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258"/>
      <c r="BB296" s="259"/>
      <c r="BC296" s="1"/>
      <c r="BD296" s="1"/>
      <c r="BE296" s="1"/>
      <c r="BF296" s="1"/>
    </row>
    <row r="297" spans="1:58" ht="12.75" customHeight="1" x14ac:dyDescent="0.2">
      <c r="A297" s="257"/>
      <c r="B297" s="257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258"/>
      <c r="BB297" s="259"/>
      <c r="BC297" s="1"/>
      <c r="BD297" s="1"/>
      <c r="BE297" s="1"/>
      <c r="BF297" s="1"/>
    </row>
    <row r="298" spans="1:58" ht="12.75" customHeight="1" x14ac:dyDescent="0.2">
      <c r="A298" s="257"/>
      <c r="B298" s="257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258"/>
      <c r="BB298" s="259"/>
      <c r="BC298" s="1"/>
      <c r="BD298" s="1"/>
      <c r="BE298" s="1"/>
      <c r="BF298" s="1"/>
    </row>
    <row r="299" spans="1:58" ht="12.75" customHeight="1" x14ac:dyDescent="0.2">
      <c r="A299" s="257"/>
      <c r="B299" s="257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258"/>
      <c r="BB299" s="259"/>
      <c r="BC299" s="1"/>
      <c r="BD299" s="1"/>
      <c r="BE299" s="1"/>
      <c r="BF299" s="1"/>
    </row>
    <row r="300" spans="1:58" ht="12.75" customHeight="1" x14ac:dyDescent="0.2">
      <c r="A300" s="257"/>
      <c r="B300" s="25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258"/>
      <c r="BB300" s="259"/>
      <c r="BC300" s="1"/>
      <c r="BD300" s="1"/>
      <c r="BE300" s="1"/>
      <c r="BF300" s="1"/>
    </row>
    <row r="301" spans="1:58" ht="12.75" customHeight="1" x14ac:dyDescent="0.2">
      <c r="A301" s="257"/>
      <c r="B301" s="25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258"/>
      <c r="BB301" s="259"/>
      <c r="BC301" s="1"/>
      <c r="BD301" s="1"/>
      <c r="BE301" s="1"/>
      <c r="BF301" s="1"/>
    </row>
    <row r="302" spans="1:58" ht="12.75" customHeight="1" x14ac:dyDescent="0.2">
      <c r="A302" s="257"/>
      <c r="B302" s="25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258"/>
      <c r="BB302" s="259"/>
      <c r="BC302" s="1"/>
      <c r="BD302" s="1"/>
      <c r="BE302" s="1"/>
      <c r="BF302" s="1"/>
    </row>
    <row r="303" spans="1:58" ht="12.75" customHeight="1" x14ac:dyDescent="0.2">
      <c r="A303" s="257"/>
      <c r="B303" s="25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258"/>
      <c r="BB303" s="259"/>
      <c r="BC303" s="1"/>
      <c r="BD303" s="1"/>
      <c r="BE303" s="1"/>
      <c r="BF303" s="1"/>
    </row>
    <row r="304" spans="1:58" ht="12.75" customHeight="1" x14ac:dyDescent="0.2">
      <c r="A304" s="257"/>
      <c r="B304" s="25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258"/>
      <c r="BB304" s="259"/>
      <c r="BC304" s="1"/>
      <c r="BD304" s="1"/>
      <c r="BE304" s="1"/>
      <c r="BF304" s="1"/>
    </row>
    <row r="305" spans="1:58" ht="12.75" customHeight="1" x14ac:dyDescent="0.2">
      <c r="A305" s="257"/>
      <c r="B305" s="25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258"/>
      <c r="BB305" s="259"/>
      <c r="BC305" s="1"/>
      <c r="BD305" s="1"/>
      <c r="BE305" s="1"/>
      <c r="BF305" s="1"/>
    </row>
    <row r="306" spans="1:58" ht="12.75" customHeight="1" x14ac:dyDescent="0.2">
      <c r="A306" s="257"/>
      <c r="B306" s="25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258"/>
      <c r="BB306" s="259"/>
      <c r="BC306" s="1"/>
      <c r="BD306" s="1"/>
      <c r="BE306" s="1"/>
      <c r="BF306" s="1"/>
    </row>
    <row r="307" spans="1:58" ht="12.75" customHeight="1" x14ac:dyDescent="0.2">
      <c r="A307" s="257"/>
      <c r="B307" s="25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258"/>
      <c r="BB307" s="259"/>
      <c r="BC307" s="1"/>
      <c r="BD307" s="1"/>
      <c r="BE307" s="1"/>
      <c r="BF307" s="1"/>
    </row>
    <row r="308" spans="1:58" ht="12.75" customHeight="1" x14ac:dyDescent="0.2">
      <c r="A308" s="257"/>
      <c r="B308" s="25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258"/>
      <c r="BB308" s="259"/>
      <c r="BC308" s="1"/>
      <c r="BD308" s="1"/>
      <c r="BE308" s="1"/>
      <c r="BF308" s="1"/>
    </row>
    <row r="309" spans="1:58" ht="12.75" customHeight="1" x14ac:dyDescent="0.2">
      <c r="A309" s="257"/>
      <c r="B309" s="25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258"/>
      <c r="BB309" s="259"/>
      <c r="BC309" s="1"/>
      <c r="BD309" s="1"/>
      <c r="BE309" s="1"/>
      <c r="BF309" s="1"/>
    </row>
    <row r="310" spans="1:58" ht="12.75" customHeight="1" x14ac:dyDescent="0.2">
      <c r="A310" s="257"/>
      <c r="B310" s="25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258"/>
      <c r="BB310" s="259"/>
      <c r="BC310" s="1"/>
      <c r="BD310" s="1"/>
      <c r="BE310" s="1"/>
      <c r="BF310" s="1"/>
    </row>
    <row r="311" spans="1:58" ht="12.75" customHeight="1" x14ac:dyDescent="0.2">
      <c r="A311" s="257"/>
      <c r="B311" s="25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258"/>
      <c r="BB311" s="259"/>
      <c r="BC311" s="1"/>
      <c r="BD311" s="1"/>
      <c r="BE311" s="1"/>
      <c r="BF311" s="1"/>
    </row>
    <row r="312" spans="1:58" ht="12.75" customHeight="1" x14ac:dyDescent="0.2">
      <c r="A312" s="257"/>
      <c r="B312" s="25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258"/>
      <c r="BB312" s="259"/>
      <c r="BC312" s="1"/>
      <c r="BD312" s="1"/>
      <c r="BE312" s="1"/>
      <c r="BF312" s="1"/>
    </row>
    <row r="313" spans="1:58" ht="12.75" customHeight="1" x14ac:dyDescent="0.2">
      <c r="A313" s="257"/>
      <c r="B313" s="25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258"/>
      <c r="BB313" s="259"/>
      <c r="BC313" s="1"/>
      <c r="BD313" s="1"/>
      <c r="BE313" s="1"/>
      <c r="BF313" s="1"/>
    </row>
    <row r="314" spans="1:58" ht="12.75" customHeight="1" x14ac:dyDescent="0.2">
      <c r="A314" s="257"/>
      <c r="B314" s="25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258"/>
      <c r="BB314" s="259"/>
      <c r="BC314" s="1"/>
      <c r="BD314" s="1"/>
      <c r="BE314" s="1"/>
      <c r="BF314" s="1"/>
    </row>
    <row r="315" spans="1:58" ht="12.75" customHeight="1" x14ac:dyDescent="0.2">
      <c r="A315" s="257"/>
      <c r="B315" s="257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258"/>
      <c r="BB315" s="259"/>
      <c r="BC315" s="1"/>
      <c r="BD315" s="1"/>
      <c r="BE315" s="1"/>
      <c r="BF315" s="1"/>
    </row>
    <row r="316" spans="1:58" ht="12.75" customHeight="1" x14ac:dyDescent="0.2">
      <c r="A316" s="257"/>
      <c r="B316" s="257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258"/>
      <c r="BB316" s="259"/>
      <c r="BC316" s="1"/>
      <c r="BD316" s="1"/>
      <c r="BE316" s="1"/>
      <c r="BF316" s="1"/>
    </row>
    <row r="317" spans="1:58" ht="12.75" customHeight="1" x14ac:dyDescent="0.2">
      <c r="A317" s="257"/>
      <c r="B317" s="257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258"/>
      <c r="BB317" s="259"/>
      <c r="BC317" s="1"/>
      <c r="BD317" s="1"/>
      <c r="BE317" s="1"/>
      <c r="BF317" s="1"/>
    </row>
    <row r="318" spans="1:58" ht="12.75" customHeight="1" x14ac:dyDescent="0.2">
      <c r="A318" s="257"/>
      <c r="B318" s="257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258"/>
      <c r="BB318" s="259"/>
      <c r="BC318" s="1"/>
      <c r="BD318" s="1"/>
      <c r="BE318" s="1"/>
      <c r="BF318" s="1"/>
    </row>
    <row r="319" spans="1:58" ht="12.75" customHeight="1" x14ac:dyDescent="0.2">
      <c r="A319" s="257"/>
      <c r="B319" s="257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258"/>
      <c r="BB319" s="259"/>
      <c r="BC319" s="1"/>
      <c r="BD319" s="1"/>
      <c r="BE319" s="1"/>
      <c r="BF319" s="1"/>
    </row>
    <row r="320" spans="1:58" ht="12.75" customHeight="1" x14ac:dyDescent="0.2">
      <c r="A320" s="257"/>
      <c r="B320" s="257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258"/>
      <c r="BB320" s="259"/>
      <c r="BC320" s="1"/>
      <c r="BD320" s="1"/>
      <c r="BE320" s="1"/>
      <c r="BF320" s="1"/>
    </row>
    <row r="321" spans="1:58" ht="12.75" customHeight="1" x14ac:dyDescent="0.2">
      <c r="A321" s="257"/>
      <c r="B321" s="257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258"/>
      <c r="BB321" s="259"/>
      <c r="BC321" s="1"/>
      <c r="BD321" s="1"/>
      <c r="BE321" s="1"/>
      <c r="BF321" s="1"/>
    </row>
    <row r="322" spans="1:58" ht="12.75" customHeight="1" x14ac:dyDescent="0.2">
      <c r="A322" s="257"/>
      <c r="B322" s="257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258"/>
      <c r="BB322" s="259"/>
      <c r="BC322" s="1"/>
      <c r="BD322" s="1"/>
      <c r="BE322" s="1"/>
      <c r="BF322" s="1"/>
    </row>
    <row r="323" spans="1:58" ht="12.75" customHeight="1" x14ac:dyDescent="0.2">
      <c r="A323" s="257"/>
      <c r="B323" s="257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258"/>
      <c r="BB323" s="259"/>
      <c r="BC323" s="1"/>
      <c r="BD323" s="1"/>
      <c r="BE323" s="1"/>
      <c r="BF323" s="1"/>
    </row>
    <row r="324" spans="1:58" ht="12.75" customHeight="1" x14ac:dyDescent="0.2">
      <c r="A324" s="257"/>
      <c r="B324" s="257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258"/>
      <c r="BB324" s="259"/>
      <c r="BC324" s="1"/>
      <c r="BD324" s="1"/>
      <c r="BE324" s="1"/>
      <c r="BF324" s="1"/>
    </row>
    <row r="325" spans="1:58" ht="12.75" customHeight="1" x14ac:dyDescent="0.2">
      <c r="A325" s="257"/>
      <c r="B325" s="257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258"/>
      <c r="BB325" s="259"/>
      <c r="BC325" s="1"/>
      <c r="BD325" s="1"/>
      <c r="BE325" s="1"/>
      <c r="BF325" s="1"/>
    </row>
    <row r="326" spans="1:58" ht="12.75" customHeight="1" x14ac:dyDescent="0.2">
      <c r="A326" s="257"/>
      <c r="B326" s="257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258"/>
      <c r="BB326" s="259"/>
      <c r="BC326" s="1"/>
      <c r="BD326" s="1"/>
      <c r="BE326" s="1"/>
      <c r="BF326" s="1"/>
    </row>
    <row r="327" spans="1:58" ht="12.75" customHeight="1" x14ac:dyDescent="0.2">
      <c r="A327" s="257"/>
      <c r="B327" s="257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258"/>
      <c r="BB327" s="259"/>
      <c r="BC327" s="1"/>
      <c r="BD327" s="1"/>
      <c r="BE327" s="1"/>
      <c r="BF327" s="1"/>
    </row>
    <row r="328" spans="1:58" ht="12.75" customHeight="1" x14ac:dyDescent="0.2">
      <c r="A328" s="257"/>
      <c r="B328" s="257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258"/>
      <c r="BB328" s="259"/>
      <c r="BC328" s="1"/>
      <c r="BD328" s="1"/>
      <c r="BE328" s="1"/>
      <c r="BF328" s="1"/>
    </row>
    <row r="329" spans="1:58" ht="12.75" customHeight="1" x14ac:dyDescent="0.2">
      <c r="A329" s="257"/>
      <c r="B329" s="257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258"/>
      <c r="BB329" s="259"/>
      <c r="BC329" s="1"/>
      <c r="BD329" s="1"/>
      <c r="BE329" s="1"/>
      <c r="BF329" s="1"/>
    </row>
    <row r="330" spans="1:58" ht="12.75" customHeight="1" x14ac:dyDescent="0.2">
      <c r="A330" s="257"/>
      <c r="B330" s="257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258"/>
      <c r="BB330" s="259"/>
      <c r="BC330" s="1"/>
      <c r="BD330" s="1"/>
      <c r="BE330" s="1"/>
      <c r="BF330" s="1"/>
    </row>
    <row r="331" spans="1:58" ht="12.75" customHeight="1" x14ac:dyDescent="0.2">
      <c r="A331" s="257"/>
      <c r="B331" s="257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258"/>
      <c r="BB331" s="259"/>
      <c r="BC331" s="1"/>
      <c r="BD331" s="1"/>
      <c r="BE331" s="1"/>
      <c r="BF331" s="1"/>
    </row>
    <row r="332" spans="1:58" ht="12.75" customHeight="1" x14ac:dyDescent="0.2">
      <c r="A332" s="257"/>
      <c r="B332" s="257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258"/>
      <c r="BB332" s="259"/>
      <c r="BC332" s="1"/>
      <c r="BD332" s="1"/>
      <c r="BE332" s="1"/>
      <c r="BF332" s="1"/>
    </row>
    <row r="333" spans="1:58" ht="12.75" customHeight="1" x14ac:dyDescent="0.2">
      <c r="A333" s="257"/>
      <c r="B333" s="257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258"/>
      <c r="BB333" s="259"/>
      <c r="BC333" s="1"/>
      <c r="BD333" s="1"/>
      <c r="BE333" s="1"/>
      <c r="BF333" s="1"/>
    </row>
    <row r="334" spans="1:58" ht="12.75" customHeight="1" x14ac:dyDescent="0.2">
      <c r="A334" s="257"/>
      <c r="B334" s="257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258"/>
      <c r="BB334" s="259"/>
      <c r="BC334" s="1"/>
      <c r="BD334" s="1"/>
      <c r="BE334" s="1"/>
      <c r="BF334" s="1"/>
    </row>
    <row r="335" spans="1:58" ht="12.75" customHeight="1" x14ac:dyDescent="0.2">
      <c r="A335" s="257"/>
      <c r="B335" s="257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258"/>
      <c r="BB335" s="259"/>
      <c r="BC335" s="1"/>
      <c r="BD335" s="1"/>
      <c r="BE335" s="1"/>
      <c r="BF335" s="1"/>
    </row>
    <row r="336" spans="1:58" ht="12.75" customHeight="1" x14ac:dyDescent="0.2">
      <c r="A336" s="257"/>
      <c r="B336" s="257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258"/>
      <c r="BB336" s="259"/>
      <c r="BC336" s="1"/>
      <c r="BD336" s="1"/>
      <c r="BE336" s="1"/>
      <c r="BF336" s="1"/>
    </row>
    <row r="337" spans="1:58" ht="12.75" customHeight="1" x14ac:dyDescent="0.2">
      <c r="A337" s="257"/>
      <c r="B337" s="257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258"/>
      <c r="BB337" s="259"/>
      <c r="BC337" s="1"/>
      <c r="BD337" s="1"/>
      <c r="BE337" s="1"/>
      <c r="BF337" s="1"/>
    </row>
    <row r="338" spans="1:58" ht="12.75" customHeight="1" x14ac:dyDescent="0.2">
      <c r="A338" s="257"/>
      <c r="B338" s="257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258"/>
      <c r="BB338" s="259"/>
      <c r="BC338" s="1"/>
      <c r="BD338" s="1"/>
      <c r="BE338" s="1"/>
      <c r="BF338" s="1"/>
    </row>
    <row r="339" spans="1:58" ht="12.75" customHeight="1" x14ac:dyDescent="0.2">
      <c r="A339" s="257"/>
      <c r="B339" s="257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258"/>
      <c r="BB339" s="259"/>
      <c r="BC339" s="1"/>
      <c r="BD339" s="1"/>
      <c r="BE339" s="1"/>
      <c r="BF339" s="1"/>
    </row>
    <row r="340" spans="1:58" ht="12.75" customHeight="1" x14ac:dyDescent="0.2">
      <c r="A340" s="257"/>
      <c r="B340" s="257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258"/>
      <c r="BB340" s="259"/>
      <c r="BC340" s="1"/>
      <c r="BD340" s="1"/>
      <c r="BE340" s="1"/>
      <c r="BF340" s="1"/>
    </row>
    <row r="341" spans="1:58" ht="12.75" customHeight="1" x14ac:dyDescent="0.2">
      <c r="A341" s="257"/>
      <c r="B341" s="257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258"/>
      <c r="BB341" s="259"/>
      <c r="BC341" s="1"/>
      <c r="BD341" s="1"/>
      <c r="BE341" s="1"/>
      <c r="BF341" s="1"/>
    </row>
    <row r="342" spans="1:58" ht="12.75" customHeight="1" x14ac:dyDescent="0.2">
      <c r="A342" s="257"/>
      <c r="B342" s="257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258"/>
      <c r="BB342" s="259"/>
      <c r="BC342" s="1"/>
      <c r="BD342" s="1"/>
      <c r="BE342" s="1"/>
      <c r="BF342" s="1"/>
    </row>
    <row r="343" spans="1:58" ht="12.75" customHeight="1" x14ac:dyDescent="0.2">
      <c r="A343" s="257"/>
      <c r="B343" s="257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258"/>
      <c r="BB343" s="259"/>
      <c r="BC343" s="1"/>
      <c r="BD343" s="1"/>
      <c r="BE343" s="1"/>
      <c r="BF343" s="1"/>
    </row>
    <row r="344" spans="1:58" ht="12.75" customHeight="1" x14ac:dyDescent="0.2">
      <c r="A344" s="257"/>
      <c r="B344" s="257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258"/>
      <c r="BB344" s="259"/>
      <c r="BC344" s="1"/>
      <c r="BD344" s="1"/>
      <c r="BE344" s="1"/>
      <c r="BF344" s="1"/>
    </row>
    <row r="345" spans="1:58" ht="12.75" customHeight="1" x14ac:dyDescent="0.2">
      <c r="A345" s="257"/>
      <c r="B345" s="257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258"/>
      <c r="BB345" s="259"/>
      <c r="BC345" s="1"/>
      <c r="BD345" s="1"/>
      <c r="BE345" s="1"/>
      <c r="BF345" s="1"/>
    </row>
    <row r="346" spans="1:58" ht="12.75" customHeight="1" x14ac:dyDescent="0.2">
      <c r="A346" s="257"/>
      <c r="B346" s="257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258"/>
      <c r="BB346" s="259"/>
      <c r="BC346" s="1"/>
      <c r="BD346" s="1"/>
      <c r="BE346" s="1"/>
      <c r="BF346" s="1"/>
    </row>
    <row r="347" spans="1:58" ht="12.75" customHeight="1" x14ac:dyDescent="0.2">
      <c r="A347" s="257"/>
      <c r="B347" s="257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258"/>
      <c r="BB347" s="259"/>
      <c r="BC347" s="1"/>
      <c r="BD347" s="1"/>
      <c r="BE347" s="1"/>
      <c r="BF347" s="1"/>
    </row>
    <row r="348" spans="1:58" ht="12.75" customHeight="1" x14ac:dyDescent="0.2">
      <c r="A348" s="257"/>
      <c r="B348" s="257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258"/>
      <c r="BB348" s="259"/>
      <c r="BC348" s="1"/>
      <c r="BD348" s="1"/>
      <c r="BE348" s="1"/>
      <c r="BF348" s="1"/>
    </row>
    <row r="349" spans="1:58" ht="12.75" customHeight="1" x14ac:dyDescent="0.2">
      <c r="A349" s="257"/>
      <c r="B349" s="257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258"/>
      <c r="BB349" s="259"/>
      <c r="BC349" s="1"/>
      <c r="BD349" s="1"/>
      <c r="BE349" s="1"/>
      <c r="BF349" s="1"/>
    </row>
    <row r="350" spans="1:58" ht="12.75" customHeight="1" x14ac:dyDescent="0.2">
      <c r="A350" s="257"/>
      <c r="B350" s="257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258"/>
      <c r="BB350" s="259"/>
      <c r="BC350" s="1"/>
      <c r="BD350" s="1"/>
      <c r="BE350" s="1"/>
      <c r="BF350" s="1"/>
    </row>
    <row r="351" spans="1:58" ht="12.75" customHeight="1" x14ac:dyDescent="0.2">
      <c r="A351" s="257"/>
      <c r="B351" s="257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258"/>
      <c r="BB351" s="259"/>
      <c r="BC351" s="1"/>
      <c r="BD351" s="1"/>
      <c r="BE351" s="1"/>
      <c r="BF351" s="1"/>
    </row>
    <row r="352" spans="1:58" ht="12.75" customHeight="1" x14ac:dyDescent="0.2">
      <c r="A352" s="257"/>
      <c r="B352" s="257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258"/>
      <c r="BB352" s="259"/>
      <c r="BC352" s="1"/>
      <c r="BD352" s="1"/>
      <c r="BE352" s="1"/>
      <c r="BF352" s="1"/>
    </row>
    <row r="353" spans="1:58" ht="12.75" customHeight="1" x14ac:dyDescent="0.2">
      <c r="A353" s="257"/>
      <c r="B353" s="257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258"/>
      <c r="BB353" s="259"/>
      <c r="BC353" s="1"/>
      <c r="BD353" s="1"/>
      <c r="BE353" s="1"/>
      <c r="BF353" s="1"/>
    </row>
    <row r="354" spans="1:58" ht="12.75" customHeight="1" x14ac:dyDescent="0.2">
      <c r="A354" s="257"/>
      <c r="B354" s="257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258"/>
      <c r="BB354" s="259"/>
      <c r="BC354" s="1"/>
      <c r="BD354" s="1"/>
      <c r="BE354" s="1"/>
      <c r="BF354" s="1"/>
    </row>
    <row r="355" spans="1:58" ht="12.75" customHeight="1" x14ac:dyDescent="0.2">
      <c r="A355" s="257"/>
      <c r="B355" s="257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258"/>
      <c r="BB355" s="259"/>
      <c r="BC355" s="1"/>
      <c r="BD355" s="1"/>
      <c r="BE355" s="1"/>
      <c r="BF355" s="1"/>
    </row>
    <row r="356" spans="1:58" ht="12.75" customHeight="1" x14ac:dyDescent="0.2">
      <c r="A356" s="257"/>
      <c r="B356" s="257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258"/>
      <c r="BB356" s="259"/>
      <c r="BC356" s="1"/>
      <c r="BD356" s="1"/>
      <c r="BE356" s="1"/>
      <c r="BF356" s="1"/>
    </row>
    <row r="357" spans="1:58" ht="12.75" customHeight="1" x14ac:dyDescent="0.2">
      <c r="A357" s="257"/>
      <c r="B357" s="257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258"/>
      <c r="BB357" s="259"/>
      <c r="BC357" s="1"/>
      <c r="BD357" s="1"/>
      <c r="BE357" s="1"/>
      <c r="BF357" s="1"/>
    </row>
    <row r="358" spans="1:58" ht="12.75" customHeight="1" x14ac:dyDescent="0.2">
      <c r="A358" s="257"/>
      <c r="B358" s="257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258"/>
      <c r="BB358" s="259"/>
      <c r="BC358" s="1"/>
      <c r="BD358" s="1"/>
      <c r="BE358" s="1"/>
      <c r="BF358" s="1"/>
    </row>
    <row r="359" spans="1:58" ht="12.75" customHeight="1" x14ac:dyDescent="0.2">
      <c r="A359" s="257"/>
      <c r="B359" s="257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258"/>
      <c r="BB359" s="259"/>
      <c r="BC359" s="1"/>
      <c r="BD359" s="1"/>
      <c r="BE359" s="1"/>
      <c r="BF359" s="1"/>
    </row>
    <row r="360" spans="1:58" ht="12.75" customHeight="1" x14ac:dyDescent="0.2">
      <c r="A360" s="257"/>
      <c r="B360" s="257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258"/>
      <c r="BB360" s="259"/>
      <c r="BC360" s="1"/>
      <c r="BD360" s="1"/>
      <c r="BE360" s="1"/>
      <c r="BF360" s="1"/>
    </row>
    <row r="361" spans="1:58" ht="12.75" customHeight="1" x14ac:dyDescent="0.2">
      <c r="A361" s="257"/>
      <c r="B361" s="257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258"/>
      <c r="BB361" s="259"/>
      <c r="BC361" s="1"/>
      <c r="BD361" s="1"/>
      <c r="BE361" s="1"/>
      <c r="BF361" s="1"/>
    </row>
    <row r="362" spans="1:58" ht="12.75" customHeight="1" x14ac:dyDescent="0.2">
      <c r="A362" s="257"/>
      <c r="B362" s="257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258"/>
      <c r="BB362" s="259"/>
      <c r="BC362" s="1"/>
      <c r="BD362" s="1"/>
      <c r="BE362" s="1"/>
      <c r="BF362" s="1"/>
    </row>
    <row r="363" spans="1:58" ht="12.75" customHeight="1" x14ac:dyDescent="0.2">
      <c r="A363" s="257"/>
      <c r="B363" s="257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258"/>
      <c r="BB363" s="259"/>
      <c r="BC363" s="1"/>
      <c r="BD363" s="1"/>
      <c r="BE363" s="1"/>
      <c r="BF363" s="1"/>
    </row>
    <row r="364" spans="1:58" ht="12.75" customHeight="1" x14ac:dyDescent="0.2">
      <c r="A364" s="257"/>
      <c r="B364" s="257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258"/>
      <c r="BB364" s="259"/>
      <c r="BC364" s="1"/>
      <c r="BD364" s="1"/>
      <c r="BE364" s="1"/>
      <c r="BF364" s="1"/>
    </row>
    <row r="365" spans="1:58" ht="12.75" customHeight="1" x14ac:dyDescent="0.2">
      <c r="A365" s="257"/>
      <c r="B365" s="257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258"/>
      <c r="BB365" s="259"/>
      <c r="BC365" s="1"/>
      <c r="BD365" s="1"/>
      <c r="BE365" s="1"/>
      <c r="BF365" s="1"/>
    </row>
    <row r="366" spans="1:58" ht="12.75" customHeight="1" x14ac:dyDescent="0.2">
      <c r="A366" s="257"/>
      <c r="B366" s="257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258"/>
      <c r="BB366" s="259"/>
      <c r="BC366" s="1"/>
      <c r="BD366" s="1"/>
      <c r="BE366" s="1"/>
      <c r="BF366" s="1"/>
    </row>
    <row r="367" spans="1:58" ht="12.75" customHeight="1" x14ac:dyDescent="0.2">
      <c r="A367" s="257"/>
      <c r="B367" s="257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258"/>
      <c r="BB367" s="259"/>
      <c r="BC367" s="1"/>
      <c r="BD367" s="1"/>
      <c r="BE367" s="1"/>
      <c r="BF367" s="1"/>
    </row>
    <row r="368" spans="1:58" ht="12.75" customHeight="1" x14ac:dyDescent="0.2">
      <c r="A368" s="257"/>
      <c r="B368" s="257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258"/>
      <c r="BB368" s="259"/>
      <c r="BC368" s="1"/>
      <c r="BD368" s="1"/>
      <c r="BE368" s="1"/>
      <c r="BF368" s="1"/>
    </row>
    <row r="369" spans="1:58" ht="12.75" customHeight="1" x14ac:dyDescent="0.2">
      <c r="A369" s="257"/>
      <c r="B369" s="257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258"/>
      <c r="BB369" s="259"/>
      <c r="BC369" s="1"/>
      <c r="BD369" s="1"/>
      <c r="BE369" s="1"/>
      <c r="BF369" s="1"/>
    </row>
    <row r="370" spans="1:58" ht="12.75" customHeight="1" x14ac:dyDescent="0.2">
      <c r="A370" s="257"/>
      <c r="B370" s="257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258"/>
      <c r="BB370" s="259"/>
      <c r="BC370" s="1"/>
      <c r="BD370" s="1"/>
      <c r="BE370" s="1"/>
      <c r="BF370" s="1"/>
    </row>
    <row r="371" spans="1:58" ht="12.75" customHeight="1" x14ac:dyDescent="0.2">
      <c r="A371" s="257"/>
      <c r="B371" s="257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258"/>
      <c r="BB371" s="259"/>
      <c r="BC371" s="1"/>
      <c r="BD371" s="1"/>
      <c r="BE371" s="1"/>
      <c r="BF371" s="1"/>
    </row>
    <row r="372" spans="1:58" ht="12.75" customHeight="1" x14ac:dyDescent="0.2">
      <c r="A372" s="257"/>
      <c r="B372" s="257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258"/>
      <c r="BB372" s="259"/>
      <c r="BC372" s="1"/>
      <c r="BD372" s="1"/>
      <c r="BE372" s="1"/>
      <c r="BF372" s="1"/>
    </row>
    <row r="373" spans="1:58" ht="12.75" customHeight="1" x14ac:dyDescent="0.2">
      <c r="A373" s="257"/>
      <c r="B373" s="257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258"/>
      <c r="BB373" s="259"/>
      <c r="BC373" s="1"/>
      <c r="BD373" s="1"/>
      <c r="BE373" s="1"/>
      <c r="BF373" s="1"/>
    </row>
    <row r="374" spans="1:58" ht="12.75" customHeight="1" x14ac:dyDescent="0.2">
      <c r="A374" s="257"/>
      <c r="B374" s="257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258"/>
      <c r="BB374" s="259"/>
      <c r="BC374" s="1"/>
      <c r="BD374" s="1"/>
      <c r="BE374" s="1"/>
      <c r="BF374" s="1"/>
    </row>
    <row r="375" spans="1:58" ht="12.75" customHeight="1" x14ac:dyDescent="0.2">
      <c r="A375" s="257"/>
      <c r="B375" s="257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258"/>
      <c r="BB375" s="259"/>
      <c r="BC375" s="1"/>
      <c r="BD375" s="1"/>
      <c r="BE375" s="1"/>
      <c r="BF375" s="1"/>
    </row>
    <row r="376" spans="1:58" ht="12.75" customHeight="1" x14ac:dyDescent="0.2">
      <c r="A376" s="257"/>
      <c r="B376" s="257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258"/>
      <c r="BB376" s="259"/>
      <c r="BC376" s="1"/>
      <c r="BD376" s="1"/>
      <c r="BE376" s="1"/>
      <c r="BF376" s="1"/>
    </row>
    <row r="377" spans="1:58" ht="12.75" customHeight="1" x14ac:dyDescent="0.2">
      <c r="A377" s="257"/>
      <c r="B377" s="257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258"/>
      <c r="BB377" s="259"/>
      <c r="BC377" s="1"/>
      <c r="BD377" s="1"/>
      <c r="BE377" s="1"/>
      <c r="BF377" s="1"/>
    </row>
    <row r="378" spans="1:58" ht="12.75" customHeight="1" x14ac:dyDescent="0.2">
      <c r="A378" s="257"/>
      <c r="B378" s="257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258"/>
      <c r="BB378" s="259"/>
      <c r="BC378" s="1"/>
      <c r="BD378" s="1"/>
      <c r="BE378" s="1"/>
      <c r="BF378" s="1"/>
    </row>
    <row r="379" spans="1:58" ht="12.75" customHeight="1" x14ac:dyDescent="0.2">
      <c r="A379" s="257"/>
      <c r="B379" s="257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258"/>
      <c r="BB379" s="259"/>
      <c r="BC379" s="1"/>
      <c r="BD379" s="1"/>
      <c r="BE379" s="1"/>
      <c r="BF379" s="1"/>
    </row>
    <row r="380" spans="1:58" ht="12.75" customHeight="1" x14ac:dyDescent="0.2">
      <c r="A380" s="257"/>
      <c r="B380" s="257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258"/>
      <c r="BB380" s="259"/>
      <c r="BC380" s="1"/>
      <c r="BD380" s="1"/>
      <c r="BE380" s="1"/>
      <c r="BF380" s="1"/>
    </row>
    <row r="381" spans="1:58" ht="12.75" customHeight="1" x14ac:dyDescent="0.2">
      <c r="A381" s="257"/>
      <c r="B381" s="257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258"/>
      <c r="BB381" s="259"/>
      <c r="BC381" s="1"/>
      <c r="BD381" s="1"/>
      <c r="BE381" s="1"/>
      <c r="BF381" s="1"/>
    </row>
    <row r="382" spans="1:58" ht="12.75" customHeight="1" x14ac:dyDescent="0.2">
      <c r="A382" s="257"/>
      <c r="B382" s="257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258"/>
      <c r="BB382" s="259"/>
      <c r="BC382" s="1"/>
      <c r="BD382" s="1"/>
      <c r="BE382" s="1"/>
      <c r="BF382" s="1"/>
    </row>
    <row r="383" spans="1:58" ht="12.75" customHeight="1" x14ac:dyDescent="0.2">
      <c r="A383" s="257"/>
      <c r="B383" s="257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258"/>
      <c r="BB383" s="259"/>
      <c r="BC383" s="1"/>
      <c r="BD383" s="1"/>
      <c r="BE383" s="1"/>
      <c r="BF383" s="1"/>
    </row>
    <row r="384" spans="1:58" ht="12.75" customHeight="1" x14ac:dyDescent="0.2">
      <c r="A384" s="257"/>
      <c r="B384" s="257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258"/>
      <c r="BB384" s="259"/>
      <c r="BC384" s="1"/>
      <c r="BD384" s="1"/>
      <c r="BE384" s="1"/>
      <c r="BF384" s="1"/>
    </row>
    <row r="385" spans="1:58" ht="12.75" customHeight="1" x14ac:dyDescent="0.2">
      <c r="A385" s="257"/>
      <c r="B385" s="257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258"/>
      <c r="BB385" s="259"/>
      <c r="BC385" s="1"/>
      <c r="BD385" s="1"/>
      <c r="BE385" s="1"/>
      <c r="BF385" s="1"/>
    </row>
    <row r="386" spans="1:58" ht="12.75" customHeight="1" x14ac:dyDescent="0.2">
      <c r="A386" s="257"/>
      <c r="B386" s="257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258"/>
      <c r="BB386" s="259"/>
      <c r="BC386" s="1"/>
      <c r="BD386" s="1"/>
      <c r="BE386" s="1"/>
      <c r="BF386" s="1"/>
    </row>
    <row r="387" spans="1:58" ht="12.75" customHeight="1" x14ac:dyDescent="0.2">
      <c r="A387" s="257"/>
      <c r="B387" s="257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258"/>
      <c r="BB387" s="259"/>
      <c r="BC387" s="1"/>
      <c r="BD387" s="1"/>
      <c r="BE387" s="1"/>
      <c r="BF387" s="1"/>
    </row>
    <row r="388" spans="1:58" ht="12.75" customHeight="1" x14ac:dyDescent="0.2">
      <c r="A388" s="257"/>
      <c r="B388" s="257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258"/>
      <c r="BB388" s="259"/>
      <c r="BC388" s="1"/>
      <c r="BD388" s="1"/>
      <c r="BE388" s="1"/>
      <c r="BF388" s="1"/>
    </row>
    <row r="389" spans="1:58" ht="12.75" customHeight="1" x14ac:dyDescent="0.2">
      <c r="A389" s="257"/>
      <c r="B389" s="257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258"/>
      <c r="BB389" s="259"/>
      <c r="BC389" s="1"/>
      <c r="BD389" s="1"/>
      <c r="BE389" s="1"/>
      <c r="BF389" s="1"/>
    </row>
    <row r="390" spans="1:58" ht="12.75" customHeight="1" x14ac:dyDescent="0.2">
      <c r="A390" s="257"/>
      <c r="B390" s="257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258"/>
      <c r="BB390" s="259"/>
      <c r="BC390" s="1"/>
      <c r="BD390" s="1"/>
      <c r="BE390" s="1"/>
      <c r="BF390" s="1"/>
    </row>
    <row r="391" spans="1:58" ht="12.75" customHeight="1" x14ac:dyDescent="0.2">
      <c r="A391" s="257"/>
      <c r="B391" s="257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258"/>
      <c r="BB391" s="259"/>
      <c r="BC391" s="1"/>
      <c r="BD391" s="1"/>
      <c r="BE391" s="1"/>
      <c r="BF391" s="1"/>
    </row>
    <row r="392" spans="1:58" ht="12.75" customHeight="1" x14ac:dyDescent="0.2">
      <c r="A392" s="257"/>
      <c r="B392" s="257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258"/>
      <c r="BB392" s="259"/>
      <c r="BC392" s="1"/>
      <c r="BD392" s="1"/>
      <c r="BE392" s="1"/>
      <c r="BF392" s="1"/>
    </row>
    <row r="393" spans="1:58" ht="12.75" customHeight="1" x14ac:dyDescent="0.2">
      <c r="A393" s="257"/>
      <c r="B393" s="257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258"/>
      <c r="BB393" s="259"/>
      <c r="BC393" s="1"/>
      <c r="BD393" s="1"/>
      <c r="BE393" s="1"/>
      <c r="BF393" s="1"/>
    </row>
    <row r="394" spans="1:58" ht="12.75" customHeight="1" x14ac:dyDescent="0.2">
      <c r="A394" s="257"/>
      <c r="B394" s="257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258"/>
      <c r="BB394" s="259"/>
      <c r="BC394" s="1"/>
      <c r="BD394" s="1"/>
      <c r="BE394" s="1"/>
      <c r="BF394" s="1"/>
    </row>
    <row r="395" spans="1:58" ht="12.75" customHeight="1" x14ac:dyDescent="0.2">
      <c r="A395" s="257"/>
      <c r="B395" s="257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258"/>
      <c r="BB395" s="259"/>
      <c r="BC395" s="1"/>
      <c r="BD395" s="1"/>
      <c r="BE395" s="1"/>
      <c r="BF395" s="1"/>
    </row>
    <row r="396" spans="1:58" ht="12.75" customHeight="1" x14ac:dyDescent="0.2">
      <c r="A396" s="257"/>
      <c r="B396" s="257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258"/>
      <c r="BB396" s="259"/>
      <c r="BC396" s="1"/>
      <c r="BD396" s="1"/>
      <c r="BE396" s="1"/>
      <c r="BF396" s="1"/>
    </row>
    <row r="397" spans="1:58" ht="12.75" customHeight="1" x14ac:dyDescent="0.2">
      <c r="A397" s="257"/>
      <c r="B397" s="257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258"/>
      <c r="BB397" s="259"/>
      <c r="BC397" s="1"/>
      <c r="BD397" s="1"/>
      <c r="BE397" s="1"/>
      <c r="BF397" s="1"/>
    </row>
    <row r="398" spans="1:58" ht="12.75" customHeight="1" x14ac:dyDescent="0.2">
      <c r="A398" s="257"/>
      <c r="B398" s="257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258"/>
      <c r="BB398" s="259"/>
      <c r="BC398" s="1"/>
      <c r="BD398" s="1"/>
      <c r="BE398" s="1"/>
      <c r="BF398" s="1"/>
    </row>
    <row r="399" spans="1:58" ht="12.75" customHeight="1" x14ac:dyDescent="0.2">
      <c r="A399" s="257"/>
      <c r="B399" s="257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258"/>
      <c r="BB399" s="259"/>
      <c r="BC399" s="1"/>
      <c r="BD399" s="1"/>
      <c r="BE399" s="1"/>
      <c r="BF399" s="1"/>
    </row>
    <row r="400" spans="1:58" ht="12.75" customHeight="1" x14ac:dyDescent="0.2">
      <c r="A400" s="257"/>
      <c r="B400" s="257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258"/>
      <c r="BB400" s="259"/>
      <c r="BC400" s="1"/>
      <c r="BD400" s="1"/>
      <c r="BE400" s="1"/>
      <c r="BF400" s="1"/>
    </row>
    <row r="401" spans="1:58" ht="12.75" customHeight="1" x14ac:dyDescent="0.2">
      <c r="A401" s="257"/>
      <c r="B401" s="257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258"/>
      <c r="BB401" s="259"/>
      <c r="BC401" s="1"/>
      <c r="BD401" s="1"/>
      <c r="BE401" s="1"/>
      <c r="BF401" s="1"/>
    </row>
    <row r="402" spans="1:58" ht="12.75" customHeight="1" x14ac:dyDescent="0.2">
      <c r="A402" s="257"/>
      <c r="B402" s="257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258"/>
      <c r="BB402" s="259"/>
      <c r="BC402" s="1"/>
      <c r="BD402" s="1"/>
      <c r="BE402" s="1"/>
      <c r="BF402" s="1"/>
    </row>
    <row r="403" spans="1:58" ht="12.75" customHeight="1" x14ac:dyDescent="0.2">
      <c r="A403" s="257"/>
      <c r="B403" s="257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258"/>
      <c r="BB403" s="259"/>
      <c r="BC403" s="1"/>
      <c r="BD403" s="1"/>
      <c r="BE403" s="1"/>
      <c r="BF403" s="1"/>
    </row>
    <row r="404" spans="1:58" ht="12.75" customHeight="1" x14ac:dyDescent="0.2">
      <c r="A404" s="257"/>
      <c r="B404" s="257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258"/>
      <c r="BB404" s="259"/>
      <c r="BC404" s="1"/>
      <c r="BD404" s="1"/>
      <c r="BE404" s="1"/>
      <c r="BF404" s="1"/>
    </row>
    <row r="405" spans="1:58" ht="12.75" customHeight="1" x14ac:dyDescent="0.2">
      <c r="A405" s="257"/>
      <c r="B405" s="257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258"/>
      <c r="BB405" s="259"/>
      <c r="BC405" s="1"/>
      <c r="BD405" s="1"/>
      <c r="BE405" s="1"/>
      <c r="BF405" s="1"/>
    </row>
    <row r="406" spans="1:58" ht="12.75" customHeight="1" x14ac:dyDescent="0.2">
      <c r="A406" s="257"/>
      <c r="B406" s="257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258"/>
      <c r="BB406" s="259"/>
      <c r="BC406" s="1"/>
      <c r="BD406" s="1"/>
      <c r="BE406" s="1"/>
      <c r="BF406" s="1"/>
    </row>
    <row r="407" spans="1:58" ht="12.75" customHeight="1" x14ac:dyDescent="0.2">
      <c r="A407" s="257"/>
      <c r="B407" s="257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258"/>
      <c r="BB407" s="259"/>
      <c r="BC407" s="1"/>
      <c r="BD407" s="1"/>
      <c r="BE407" s="1"/>
      <c r="BF407" s="1"/>
    </row>
    <row r="408" spans="1:58" ht="12.75" customHeight="1" x14ac:dyDescent="0.2">
      <c r="A408" s="257"/>
      <c r="B408" s="257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258"/>
      <c r="BB408" s="259"/>
      <c r="BC408" s="1"/>
      <c r="BD408" s="1"/>
      <c r="BE408" s="1"/>
      <c r="BF408" s="1"/>
    </row>
    <row r="409" spans="1:58" ht="12.75" customHeight="1" x14ac:dyDescent="0.2">
      <c r="A409" s="257"/>
      <c r="B409" s="257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258"/>
      <c r="BB409" s="259"/>
      <c r="BC409" s="1"/>
      <c r="BD409" s="1"/>
      <c r="BE409" s="1"/>
      <c r="BF409" s="1"/>
    </row>
    <row r="410" spans="1:58" ht="12.75" customHeight="1" x14ac:dyDescent="0.2">
      <c r="A410" s="257"/>
      <c r="B410" s="257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258"/>
      <c r="BB410" s="259"/>
      <c r="BC410" s="1"/>
      <c r="BD410" s="1"/>
      <c r="BE410" s="1"/>
      <c r="BF410" s="1"/>
    </row>
    <row r="411" spans="1:58" ht="12.75" customHeight="1" x14ac:dyDescent="0.2">
      <c r="A411" s="257"/>
      <c r="B411" s="257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258"/>
      <c r="BB411" s="259"/>
      <c r="BC411" s="1"/>
      <c r="BD411" s="1"/>
      <c r="BE411" s="1"/>
      <c r="BF411" s="1"/>
    </row>
    <row r="412" spans="1:58" ht="12.75" customHeight="1" x14ac:dyDescent="0.2">
      <c r="A412" s="257"/>
      <c r="B412" s="257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258"/>
      <c r="BB412" s="259"/>
      <c r="BC412" s="1"/>
      <c r="BD412" s="1"/>
      <c r="BE412" s="1"/>
      <c r="BF412" s="1"/>
    </row>
    <row r="413" spans="1:58" ht="12.75" customHeight="1" x14ac:dyDescent="0.2">
      <c r="A413" s="257"/>
      <c r="B413" s="257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258"/>
      <c r="BB413" s="259"/>
      <c r="BC413" s="1"/>
      <c r="BD413" s="1"/>
      <c r="BE413" s="1"/>
      <c r="BF413" s="1"/>
    </row>
    <row r="414" spans="1:58" ht="12.75" customHeight="1" x14ac:dyDescent="0.2">
      <c r="A414" s="257"/>
      <c r="B414" s="257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258"/>
      <c r="BB414" s="259"/>
      <c r="BC414" s="1"/>
      <c r="BD414" s="1"/>
      <c r="BE414" s="1"/>
      <c r="BF414" s="1"/>
    </row>
    <row r="415" spans="1:58" ht="12.75" customHeight="1" x14ac:dyDescent="0.2">
      <c r="A415" s="257"/>
      <c r="B415" s="257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258"/>
      <c r="BB415" s="259"/>
      <c r="BC415" s="1"/>
      <c r="BD415" s="1"/>
      <c r="BE415" s="1"/>
      <c r="BF415" s="1"/>
    </row>
    <row r="416" spans="1:58" ht="12.75" customHeight="1" x14ac:dyDescent="0.2">
      <c r="A416" s="257"/>
      <c r="B416" s="257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258"/>
      <c r="BB416" s="259"/>
      <c r="BC416" s="1"/>
      <c r="BD416" s="1"/>
      <c r="BE416" s="1"/>
      <c r="BF416" s="1"/>
    </row>
    <row r="417" spans="1:58" ht="12.75" customHeight="1" x14ac:dyDescent="0.2">
      <c r="A417" s="257"/>
      <c r="B417" s="257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258"/>
      <c r="BB417" s="259"/>
      <c r="BC417" s="1"/>
      <c r="BD417" s="1"/>
      <c r="BE417" s="1"/>
      <c r="BF417" s="1"/>
    </row>
    <row r="418" spans="1:58" ht="12.75" customHeight="1" x14ac:dyDescent="0.2">
      <c r="A418" s="257"/>
      <c r="B418" s="257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258"/>
      <c r="BB418" s="259"/>
      <c r="BC418" s="1"/>
      <c r="BD418" s="1"/>
      <c r="BE418" s="1"/>
      <c r="BF418" s="1"/>
    </row>
    <row r="419" spans="1:58" ht="12.75" customHeight="1" x14ac:dyDescent="0.2">
      <c r="A419" s="257"/>
      <c r="B419" s="257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258"/>
      <c r="BB419" s="259"/>
      <c r="BC419" s="1"/>
      <c r="BD419" s="1"/>
      <c r="BE419" s="1"/>
      <c r="BF419" s="1"/>
    </row>
    <row r="420" spans="1:58" ht="12.75" customHeight="1" x14ac:dyDescent="0.2">
      <c r="A420" s="257"/>
      <c r="B420" s="257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258"/>
      <c r="BB420" s="259"/>
      <c r="BC420" s="1"/>
      <c r="BD420" s="1"/>
      <c r="BE420" s="1"/>
      <c r="BF420" s="1"/>
    </row>
    <row r="421" spans="1:58" ht="12.75" customHeight="1" x14ac:dyDescent="0.2">
      <c r="A421" s="257"/>
      <c r="B421" s="257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258"/>
      <c r="BB421" s="259"/>
      <c r="BC421" s="1"/>
      <c r="BD421" s="1"/>
      <c r="BE421" s="1"/>
      <c r="BF421" s="1"/>
    </row>
    <row r="422" spans="1:58" ht="12.75" customHeight="1" x14ac:dyDescent="0.2">
      <c r="A422" s="257"/>
      <c r="B422" s="257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258"/>
      <c r="BB422" s="259"/>
      <c r="BC422" s="1"/>
      <c r="BD422" s="1"/>
      <c r="BE422" s="1"/>
      <c r="BF422" s="1"/>
    </row>
    <row r="423" spans="1:58" ht="12.75" customHeight="1" x14ac:dyDescent="0.2">
      <c r="A423" s="257"/>
      <c r="B423" s="257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258"/>
      <c r="BB423" s="259"/>
      <c r="BC423" s="1"/>
      <c r="BD423" s="1"/>
      <c r="BE423" s="1"/>
      <c r="BF423" s="1"/>
    </row>
    <row r="424" spans="1:58" ht="12.75" customHeight="1" x14ac:dyDescent="0.2">
      <c r="A424" s="257"/>
      <c r="B424" s="257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258"/>
      <c r="BB424" s="259"/>
      <c r="BC424" s="1"/>
      <c r="BD424" s="1"/>
      <c r="BE424" s="1"/>
      <c r="BF424" s="1"/>
    </row>
    <row r="425" spans="1:58" ht="12.75" customHeight="1" x14ac:dyDescent="0.2">
      <c r="A425" s="257"/>
      <c r="B425" s="257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258"/>
      <c r="BB425" s="259"/>
      <c r="BC425" s="1"/>
      <c r="BD425" s="1"/>
      <c r="BE425" s="1"/>
      <c r="BF425" s="1"/>
    </row>
    <row r="426" spans="1:58" ht="12.75" customHeight="1" x14ac:dyDescent="0.2">
      <c r="A426" s="257"/>
      <c r="B426" s="257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258"/>
      <c r="BB426" s="259"/>
      <c r="BC426" s="1"/>
      <c r="BD426" s="1"/>
      <c r="BE426" s="1"/>
      <c r="BF426" s="1"/>
    </row>
    <row r="427" spans="1:58" ht="12.75" customHeight="1" x14ac:dyDescent="0.2">
      <c r="A427" s="257"/>
      <c r="B427" s="257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258"/>
      <c r="BB427" s="259"/>
      <c r="BC427" s="1"/>
      <c r="BD427" s="1"/>
      <c r="BE427" s="1"/>
      <c r="BF427" s="1"/>
    </row>
    <row r="428" spans="1:58" ht="12.75" customHeight="1" x14ac:dyDescent="0.2">
      <c r="A428" s="257"/>
      <c r="B428" s="257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258"/>
      <c r="BB428" s="259"/>
      <c r="BC428" s="1"/>
      <c r="BD428" s="1"/>
      <c r="BE428" s="1"/>
      <c r="BF428" s="1"/>
    </row>
    <row r="429" spans="1:58" ht="12.75" customHeight="1" x14ac:dyDescent="0.2">
      <c r="A429" s="257"/>
      <c r="B429" s="257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258"/>
      <c r="BB429" s="259"/>
      <c r="BC429" s="1"/>
      <c r="BD429" s="1"/>
      <c r="BE429" s="1"/>
      <c r="BF429" s="1"/>
    </row>
    <row r="430" spans="1:58" ht="12.75" customHeight="1" x14ac:dyDescent="0.2">
      <c r="A430" s="257"/>
      <c r="B430" s="257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258"/>
      <c r="BB430" s="259"/>
      <c r="BC430" s="1"/>
      <c r="BD430" s="1"/>
      <c r="BE430" s="1"/>
      <c r="BF430" s="1"/>
    </row>
    <row r="431" spans="1:58" ht="12.75" customHeight="1" x14ac:dyDescent="0.2">
      <c r="A431" s="257"/>
      <c r="B431" s="257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258"/>
      <c r="BB431" s="259"/>
      <c r="BC431" s="1"/>
      <c r="BD431" s="1"/>
      <c r="BE431" s="1"/>
      <c r="BF431" s="1"/>
    </row>
    <row r="432" spans="1:58" ht="12.75" customHeight="1" x14ac:dyDescent="0.2">
      <c r="A432" s="257"/>
      <c r="B432" s="257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258"/>
      <c r="BB432" s="259"/>
      <c r="BC432" s="1"/>
      <c r="BD432" s="1"/>
      <c r="BE432" s="1"/>
      <c r="BF432" s="1"/>
    </row>
    <row r="433" spans="1:58" ht="12.75" customHeight="1" x14ac:dyDescent="0.2">
      <c r="A433" s="257"/>
      <c r="B433" s="257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258"/>
      <c r="BB433" s="259"/>
      <c r="BC433" s="1"/>
      <c r="BD433" s="1"/>
      <c r="BE433" s="1"/>
      <c r="BF433" s="1"/>
    </row>
    <row r="434" spans="1:58" ht="12.75" customHeight="1" x14ac:dyDescent="0.2">
      <c r="A434" s="257"/>
      <c r="B434" s="257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258"/>
      <c r="BB434" s="259"/>
      <c r="BC434" s="1"/>
      <c r="BD434" s="1"/>
      <c r="BE434" s="1"/>
      <c r="BF434" s="1"/>
    </row>
    <row r="435" spans="1:58" ht="12.75" customHeight="1" x14ac:dyDescent="0.2">
      <c r="A435" s="257"/>
      <c r="B435" s="257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258"/>
      <c r="BB435" s="259"/>
      <c r="BC435" s="1"/>
      <c r="BD435" s="1"/>
      <c r="BE435" s="1"/>
      <c r="BF435" s="1"/>
    </row>
    <row r="436" spans="1:58" ht="12.75" customHeight="1" x14ac:dyDescent="0.2">
      <c r="A436" s="257"/>
      <c r="B436" s="257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258"/>
      <c r="BB436" s="259"/>
      <c r="BC436" s="1"/>
      <c r="BD436" s="1"/>
      <c r="BE436" s="1"/>
      <c r="BF436" s="1"/>
    </row>
    <row r="437" spans="1:58" ht="12.75" customHeight="1" x14ac:dyDescent="0.2">
      <c r="A437" s="257"/>
      <c r="B437" s="257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258"/>
      <c r="BB437" s="259"/>
      <c r="BC437" s="1"/>
      <c r="BD437" s="1"/>
      <c r="BE437" s="1"/>
      <c r="BF437" s="1"/>
    </row>
    <row r="438" spans="1:58" ht="12.75" customHeight="1" x14ac:dyDescent="0.2">
      <c r="A438" s="257"/>
      <c r="B438" s="257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258"/>
      <c r="BB438" s="259"/>
      <c r="BC438" s="1"/>
      <c r="BD438" s="1"/>
      <c r="BE438" s="1"/>
      <c r="BF438" s="1"/>
    </row>
    <row r="439" spans="1:58" ht="12.75" customHeight="1" x14ac:dyDescent="0.2">
      <c r="A439" s="257"/>
      <c r="B439" s="257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258"/>
      <c r="BB439" s="259"/>
      <c r="BC439" s="1"/>
      <c r="BD439" s="1"/>
      <c r="BE439" s="1"/>
      <c r="BF439" s="1"/>
    </row>
    <row r="440" spans="1:58" ht="12.75" customHeight="1" x14ac:dyDescent="0.2">
      <c r="A440" s="257"/>
      <c r="B440" s="257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258"/>
      <c r="BB440" s="259"/>
      <c r="BC440" s="1"/>
      <c r="BD440" s="1"/>
      <c r="BE440" s="1"/>
      <c r="BF440" s="1"/>
    </row>
    <row r="441" spans="1:58" ht="12.75" customHeight="1" x14ac:dyDescent="0.2">
      <c r="A441" s="257"/>
      <c r="B441" s="257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258"/>
      <c r="BB441" s="259"/>
      <c r="BC441" s="1"/>
      <c r="BD441" s="1"/>
      <c r="BE441" s="1"/>
      <c r="BF441" s="1"/>
    </row>
    <row r="442" spans="1:58" ht="12.75" customHeight="1" x14ac:dyDescent="0.2">
      <c r="A442" s="257"/>
      <c r="B442" s="257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258"/>
      <c r="BB442" s="259"/>
      <c r="BC442" s="1"/>
      <c r="BD442" s="1"/>
      <c r="BE442" s="1"/>
      <c r="BF442" s="1"/>
    </row>
    <row r="443" spans="1:58" ht="12.75" customHeight="1" x14ac:dyDescent="0.2">
      <c r="A443" s="257"/>
      <c r="B443" s="257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258"/>
      <c r="BB443" s="259"/>
      <c r="BC443" s="1"/>
      <c r="BD443" s="1"/>
      <c r="BE443" s="1"/>
      <c r="BF443" s="1"/>
    </row>
    <row r="444" spans="1:58" ht="12.75" customHeight="1" x14ac:dyDescent="0.2">
      <c r="A444" s="257"/>
      <c r="B444" s="257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258"/>
      <c r="BB444" s="259"/>
      <c r="BC444" s="1"/>
      <c r="BD444" s="1"/>
      <c r="BE444" s="1"/>
      <c r="BF444" s="1"/>
    </row>
    <row r="445" spans="1:58" ht="12.75" customHeight="1" x14ac:dyDescent="0.2">
      <c r="A445" s="257"/>
      <c r="B445" s="257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258"/>
      <c r="BB445" s="259"/>
      <c r="BC445" s="1"/>
      <c r="BD445" s="1"/>
      <c r="BE445" s="1"/>
      <c r="BF445" s="1"/>
    </row>
    <row r="446" spans="1:58" ht="12.75" customHeight="1" x14ac:dyDescent="0.2">
      <c r="A446" s="257"/>
      <c r="B446" s="257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258"/>
      <c r="BB446" s="259"/>
      <c r="BC446" s="1"/>
      <c r="BD446" s="1"/>
      <c r="BE446" s="1"/>
      <c r="BF446" s="1"/>
    </row>
    <row r="447" spans="1:58" ht="12.75" customHeight="1" x14ac:dyDescent="0.2">
      <c r="A447" s="257"/>
      <c r="B447" s="257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258"/>
      <c r="BB447" s="259"/>
      <c r="BC447" s="1"/>
      <c r="BD447" s="1"/>
      <c r="BE447" s="1"/>
      <c r="BF447" s="1"/>
    </row>
    <row r="448" spans="1:58" ht="12.75" customHeight="1" x14ac:dyDescent="0.2">
      <c r="A448" s="257"/>
      <c r="B448" s="257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258"/>
      <c r="BB448" s="259"/>
      <c r="BC448" s="1"/>
      <c r="BD448" s="1"/>
      <c r="BE448" s="1"/>
      <c r="BF448" s="1"/>
    </row>
    <row r="449" spans="1:58" ht="12.75" customHeight="1" x14ac:dyDescent="0.2">
      <c r="A449" s="257"/>
      <c r="B449" s="257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258"/>
      <c r="BB449" s="259"/>
      <c r="BC449" s="1"/>
      <c r="BD449" s="1"/>
      <c r="BE449" s="1"/>
      <c r="BF449" s="1"/>
    </row>
    <row r="450" spans="1:58" ht="12.75" customHeight="1" x14ac:dyDescent="0.2">
      <c r="A450" s="257"/>
      <c r="B450" s="257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258"/>
      <c r="BB450" s="259"/>
      <c r="BC450" s="1"/>
      <c r="BD450" s="1"/>
      <c r="BE450" s="1"/>
      <c r="BF450" s="1"/>
    </row>
    <row r="451" spans="1:58" ht="12.75" customHeight="1" x14ac:dyDescent="0.2">
      <c r="A451" s="257"/>
      <c r="B451" s="257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258"/>
      <c r="BB451" s="259"/>
      <c r="BC451" s="1"/>
      <c r="BD451" s="1"/>
      <c r="BE451" s="1"/>
      <c r="BF451" s="1"/>
    </row>
    <row r="452" spans="1:58" ht="12.75" customHeight="1" x14ac:dyDescent="0.2">
      <c r="A452" s="257"/>
      <c r="B452" s="257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258"/>
      <c r="BB452" s="259"/>
      <c r="BC452" s="1"/>
      <c r="BD452" s="1"/>
      <c r="BE452" s="1"/>
      <c r="BF452" s="1"/>
    </row>
    <row r="453" spans="1:58" ht="12.75" customHeight="1" x14ac:dyDescent="0.2">
      <c r="A453" s="257"/>
      <c r="B453" s="257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258"/>
      <c r="BB453" s="259"/>
      <c r="BC453" s="1"/>
      <c r="BD453" s="1"/>
      <c r="BE453" s="1"/>
      <c r="BF453" s="1"/>
    </row>
    <row r="454" spans="1:58" ht="12.75" customHeight="1" x14ac:dyDescent="0.2">
      <c r="A454" s="257"/>
      <c r="B454" s="257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258"/>
      <c r="BB454" s="259"/>
      <c r="BC454" s="1"/>
      <c r="BD454" s="1"/>
      <c r="BE454" s="1"/>
      <c r="BF454" s="1"/>
    </row>
    <row r="455" spans="1:58" ht="12.75" customHeight="1" x14ac:dyDescent="0.2">
      <c r="A455" s="257"/>
      <c r="B455" s="257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258"/>
      <c r="BB455" s="259"/>
      <c r="BC455" s="1"/>
      <c r="BD455" s="1"/>
      <c r="BE455" s="1"/>
      <c r="BF455" s="1"/>
    </row>
    <row r="456" spans="1:58" ht="12.75" customHeight="1" x14ac:dyDescent="0.2">
      <c r="A456" s="257"/>
      <c r="B456" s="257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258"/>
      <c r="BB456" s="259"/>
      <c r="BC456" s="1"/>
      <c r="BD456" s="1"/>
      <c r="BE456" s="1"/>
      <c r="BF456" s="1"/>
    </row>
    <row r="457" spans="1:58" ht="12.75" customHeight="1" x14ac:dyDescent="0.2">
      <c r="A457" s="257"/>
      <c r="B457" s="257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258"/>
      <c r="BB457" s="259"/>
      <c r="BC457" s="1"/>
      <c r="BD457" s="1"/>
      <c r="BE457" s="1"/>
      <c r="BF457" s="1"/>
    </row>
    <row r="458" spans="1:58" ht="12.75" customHeight="1" x14ac:dyDescent="0.2">
      <c r="A458" s="257"/>
      <c r="B458" s="257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258"/>
      <c r="BB458" s="259"/>
      <c r="BC458" s="1"/>
      <c r="BD458" s="1"/>
      <c r="BE458" s="1"/>
      <c r="BF458" s="1"/>
    </row>
    <row r="459" spans="1:58" ht="12.75" customHeight="1" x14ac:dyDescent="0.2">
      <c r="A459" s="257"/>
      <c r="B459" s="257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258"/>
      <c r="BB459" s="259"/>
      <c r="BC459" s="1"/>
      <c r="BD459" s="1"/>
      <c r="BE459" s="1"/>
      <c r="BF459" s="1"/>
    </row>
    <row r="460" spans="1:58" ht="12.75" customHeight="1" x14ac:dyDescent="0.2">
      <c r="A460" s="257"/>
      <c r="B460" s="257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258"/>
      <c r="BB460" s="259"/>
      <c r="BC460" s="1"/>
      <c r="BD460" s="1"/>
      <c r="BE460" s="1"/>
      <c r="BF460" s="1"/>
    </row>
    <row r="461" spans="1:58" ht="12.75" customHeight="1" x14ac:dyDescent="0.2">
      <c r="A461" s="257"/>
      <c r="B461" s="257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258"/>
      <c r="BB461" s="259"/>
      <c r="BC461" s="1"/>
      <c r="BD461" s="1"/>
      <c r="BE461" s="1"/>
      <c r="BF461" s="1"/>
    </row>
    <row r="462" spans="1:58" ht="12.75" customHeight="1" x14ac:dyDescent="0.2">
      <c r="A462" s="257"/>
      <c r="B462" s="257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258"/>
      <c r="BB462" s="259"/>
      <c r="BC462" s="1"/>
      <c r="BD462" s="1"/>
      <c r="BE462" s="1"/>
      <c r="BF462" s="1"/>
    </row>
    <row r="463" spans="1:58" ht="12.75" customHeight="1" x14ac:dyDescent="0.2">
      <c r="A463" s="257"/>
      <c r="B463" s="257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258"/>
      <c r="BB463" s="259"/>
      <c r="BC463" s="1"/>
      <c r="BD463" s="1"/>
      <c r="BE463" s="1"/>
      <c r="BF463" s="1"/>
    </row>
    <row r="464" spans="1:58" ht="12.75" customHeight="1" x14ac:dyDescent="0.2">
      <c r="A464" s="257"/>
      <c r="B464" s="257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258"/>
      <c r="BB464" s="259"/>
      <c r="BC464" s="1"/>
      <c r="BD464" s="1"/>
      <c r="BE464" s="1"/>
      <c r="BF464" s="1"/>
    </row>
    <row r="465" spans="1:58" ht="12.75" customHeight="1" x14ac:dyDescent="0.2">
      <c r="A465" s="257"/>
      <c r="B465" s="257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258"/>
      <c r="BB465" s="259"/>
      <c r="BC465" s="1"/>
      <c r="BD465" s="1"/>
      <c r="BE465" s="1"/>
      <c r="BF465" s="1"/>
    </row>
    <row r="466" spans="1:58" ht="12.75" customHeight="1" x14ac:dyDescent="0.2">
      <c r="A466" s="257"/>
      <c r="B466" s="257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258"/>
      <c r="BB466" s="259"/>
      <c r="BC466" s="1"/>
      <c r="BD466" s="1"/>
      <c r="BE466" s="1"/>
      <c r="BF466" s="1"/>
    </row>
    <row r="467" spans="1:58" ht="12.75" customHeight="1" x14ac:dyDescent="0.2">
      <c r="A467" s="257"/>
      <c r="B467" s="257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258"/>
      <c r="BB467" s="259"/>
      <c r="BC467" s="1"/>
      <c r="BD467" s="1"/>
      <c r="BE467" s="1"/>
      <c r="BF467" s="1"/>
    </row>
    <row r="468" spans="1:58" ht="12.75" customHeight="1" x14ac:dyDescent="0.2">
      <c r="A468" s="257"/>
      <c r="B468" s="257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258"/>
      <c r="BB468" s="259"/>
      <c r="BC468" s="1"/>
      <c r="BD468" s="1"/>
      <c r="BE468" s="1"/>
      <c r="BF468" s="1"/>
    </row>
    <row r="469" spans="1:58" ht="12.75" customHeight="1" x14ac:dyDescent="0.2">
      <c r="A469" s="257"/>
      <c r="B469" s="257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258"/>
      <c r="BB469" s="259"/>
      <c r="BC469" s="1"/>
      <c r="BD469" s="1"/>
      <c r="BE469" s="1"/>
      <c r="BF469" s="1"/>
    </row>
    <row r="470" spans="1:58" ht="12.75" customHeight="1" x14ac:dyDescent="0.2">
      <c r="A470" s="257"/>
      <c r="B470" s="257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258"/>
      <c r="BB470" s="259"/>
      <c r="BC470" s="1"/>
      <c r="BD470" s="1"/>
      <c r="BE470" s="1"/>
      <c r="BF470" s="1"/>
    </row>
    <row r="471" spans="1:58" ht="12.75" customHeight="1" x14ac:dyDescent="0.2">
      <c r="A471" s="257"/>
      <c r="B471" s="257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258"/>
      <c r="BB471" s="259"/>
      <c r="BC471" s="1"/>
      <c r="BD471" s="1"/>
      <c r="BE471" s="1"/>
      <c r="BF471" s="1"/>
    </row>
    <row r="472" spans="1:58" ht="12.75" customHeight="1" x14ac:dyDescent="0.2">
      <c r="A472" s="257"/>
      <c r="B472" s="257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258"/>
      <c r="BB472" s="259"/>
      <c r="BC472" s="1"/>
      <c r="BD472" s="1"/>
      <c r="BE472" s="1"/>
      <c r="BF472" s="1"/>
    </row>
    <row r="473" spans="1:58" ht="12.75" customHeight="1" x14ac:dyDescent="0.2">
      <c r="A473" s="257"/>
      <c r="B473" s="257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258"/>
      <c r="BB473" s="259"/>
      <c r="BC473" s="1"/>
      <c r="BD473" s="1"/>
      <c r="BE473" s="1"/>
      <c r="BF473" s="1"/>
    </row>
    <row r="474" spans="1:58" ht="12.75" customHeight="1" x14ac:dyDescent="0.2">
      <c r="A474" s="257"/>
      <c r="B474" s="257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258"/>
      <c r="BB474" s="259"/>
      <c r="BC474" s="1"/>
      <c r="BD474" s="1"/>
      <c r="BE474" s="1"/>
      <c r="BF474" s="1"/>
    </row>
    <row r="475" spans="1:58" ht="12.75" customHeight="1" x14ac:dyDescent="0.2">
      <c r="A475" s="257"/>
      <c r="B475" s="257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258"/>
      <c r="BB475" s="259"/>
      <c r="BC475" s="1"/>
      <c r="BD475" s="1"/>
      <c r="BE475" s="1"/>
      <c r="BF475" s="1"/>
    </row>
    <row r="476" spans="1:58" ht="12.75" customHeight="1" x14ac:dyDescent="0.2">
      <c r="A476" s="257"/>
      <c r="B476" s="257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258"/>
      <c r="BB476" s="259"/>
      <c r="BC476" s="1"/>
      <c r="BD476" s="1"/>
      <c r="BE476" s="1"/>
      <c r="BF476" s="1"/>
    </row>
    <row r="477" spans="1:58" ht="12.75" customHeight="1" x14ac:dyDescent="0.2">
      <c r="A477" s="257"/>
      <c r="B477" s="257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258"/>
      <c r="BB477" s="259"/>
      <c r="BC477" s="1"/>
      <c r="BD477" s="1"/>
      <c r="BE477" s="1"/>
      <c r="BF477" s="1"/>
    </row>
    <row r="478" spans="1:58" ht="12.75" customHeight="1" x14ac:dyDescent="0.2">
      <c r="A478" s="257"/>
      <c r="B478" s="257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258"/>
      <c r="BB478" s="259"/>
      <c r="BC478" s="1"/>
      <c r="BD478" s="1"/>
      <c r="BE478" s="1"/>
      <c r="BF478" s="1"/>
    </row>
    <row r="479" spans="1:58" ht="12.75" customHeight="1" x14ac:dyDescent="0.2">
      <c r="A479" s="257"/>
      <c r="B479" s="257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258"/>
      <c r="BB479" s="259"/>
      <c r="BC479" s="1"/>
      <c r="BD479" s="1"/>
      <c r="BE479" s="1"/>
      <c r="BF479" s="1"/>
    </row>
    <row r="480" spans="1:58" ht="12.75" customHeight="1" x14ac:dyDescent="0.2">
      <c r="A480" s="257"/>
      <c r="B480" s="257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258"/>
      <c r="BB480" s="259"/>
      <c r="BC480" s="1"/>
      <c r="BD480" s="1"/>
      <c r="BE480" s="1"/>
      <c r="BF480" s="1"/>
    </row>
    <row r="481" spans="1:58" ht="12.75" customHeight="1" x14ac:dyDescent="0.2">
      <c r="A481" s="257"/>
      <c r="B481" s="257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258"/>
      <c r="BB481" s="259"/>
      <c r="BC481" s="1"/>
      <c r="BD481" s="1"/>
      <c r="BE481" s="1"/>
      <c r="BF481" s="1"/>
    </row>
    <row r="482" spans="1:58" ht="12.75" customHeight="1" x14ac:dyDescent="0.2">
      <c r="A482" s="257"/>
      <c r="B482" s="257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258"/>
      <c r="BB482" s="259"/>
      <c r="BC482" s="1"/>
      <c r="BD482" s="1"/>
      <c r="BE482" s="1"/>
      <c r="BF482" s="1"/>
    </row>
    <row r="483" spans="1:58" ht="12.75" customHeight="1" x14ac:dyDescent="0.2">
      <c r="A483" s="257"/>
      <c r="B483" s="257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258"/>
      <c r="BB483" s="259"/>
      <c r="BC483" s="1"/>
      <c r="BD483" s="1"/>
      <c r="BE483" s="1"/>
      <c r="BF483" s="1"/>
    </row>
    <row r="484" spans="1:58" ht="12.75" customHeight="1" x14ac:dyDescent="0.2">
      <c r="A484" s="257"/>
      <c r="B484" s="257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258"/>
      <c r="BB484" s="259"/>
      <c r="BC484" s="1"/>
      <c r="BD484" s="1"/>
      <c r="BE484" s="1"/>
      <c r="BF484" s="1"/>
    </row>
    <row r="485" spans="1:58" ht="12.75" customHeight="1" x14ac:dyDescent="0.2">
      <c r="A485" s="257"/>
      <c r="B485" s="257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258"/>
      <c r="BB485" s="259"/>
      <c r="BC485" s="1"/>
      <c r="BD485" s="1"/>
      <c r="BE485" s="1"/>
      <c r="BF485" s="1"/>
    </row>
    <row r="486" spans="1:58" ht="12.75" customHeight="1" x14ac:dyDescent="0.2">
      <c r="A486" s="257"/>
      <c r="B486" s="257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258"/>
      <c r="BB486" s="259"/>
      <c r="BC486" s="1"/>
      <c r="BD486" s="1"/>
      <c r="BE486" s="1"/>
      <c r="BF486" s="1"/>
    </row>
    <row r="487" spans="1:58" ht="12.75" customHeight="1" x14ac:dyDescent="0.2">
      <c r="A487" s="257"/>
      <c r="B487" s="257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258"/>
      <c r="BB487" s="259"/>
      <c r="BC487" s="1"/>
      <c r="BD487" s="1"/>
      <c r="BE487" s="1"/>
      <c r="BF487" s="1"/>
    </row>
    <row r="488" spans="1:58" ht="12.75" customHeight="1" x14ac:dyDescent="0.2">
      <c r="A488" s="257"/>
      <c r="B488" s="257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258"/>
      <c r="BB488" s="259"/>
      <c r="BC488" s="1"/>
      <c r="BD488" s="1"/>
      <c r="BE488" s="1"/>
      <c r="BF488" s="1"/>
    </row>
    <row r="489" spans="1:58" ht="12.75" customHeight="1" x14ac:dyDescent="0.2">
      <c r="A489" s="257"/>
      <c r="B489" s="257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258"/>
      <c r="BB489" s="259"/>
      <c r="BC489" s="1"/>
      <c r="BD489" s="1"/>
      <c r="BE489" s="1"/>
      <c r="BF489" s="1"/>
    </row>
    <row r="490" spans="1:58" ht="12.75" customHeight="1" x14ac:dyDescent="0.2">
      <c r="A490" s="257"/>
      <c r="B490" s="257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258"/>
      <c r="BB490" s="259"/>
      <c r="BC490" s="1"/>
      <c r="BD490" s="1"/>
      <c r="BE490" s="1"/>
      <c r="BF490" s="1"/>
    </row>
    <row r="491" spans="1:58" ht="12.75" customHeight="1" x14ac:dyDescent="0.2">
      <c r="A491" s="257"/>
      <c r="B491" s="257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258"/>
      <c r="BB491" s="259"/>
      <c r="BC491" s="1"/>
      <c r="BD491" s="1"/>
      <c r="BE491" s="1"/>
      <c r="BF491" s="1"/>
    </row>
    <row r="492" spans="1:58" ht="12.75" customHeight="1" x14ac:dyDescent="0.2">
      <c r="A492" s="257"/>
      <c r="B492" s="257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258"/>
      <c r="BB492" s="259"/>
      <c r="BC492" s="1"/>
      <c r="BD492" s="1"/>
      <c r="BE492" s="1"/>
      <c r="BF492" s="1"/>
    </row>
    <row r="493" spans="1:58" ht="12.75" customHeight="1" x14ac:dyDescent="0.2">
      <c r="A493" s="257"/>
      <c r="B493" s="257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258"/>
      <c r="BB493" s="259"/>
      <c r="BC493" s="1"/>
      <c r="BD493" s="1"/>
      <c r="BE493" s="1"/>
      <c r="BF493" s="1"/>
    </row>
    <row r="494" spans="1:58" ht="12.75" customHeight="1" x14ac:dyDescent="0.2">
      <c r="A494" s="257"/>
      <c r="B494" s="257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258"/>
      <c r="BB494" s="259"/>
      <c r="BC494" s="1"/>
      <c r="BD494" s="1"/>
      <c r="BE494" s="1"/>
      <c r="BF494" s="1"/>
    </row>
    <row r="495" spans="1:58" ht="12.75" customHeight="1" x14ac:dyDescent="0.2">
      <c r="A495" s="257"/>
      <c r="B495" s="257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258"/>
      <c r="BB495" s="259"/>
      <c r="BC495" s="1"/>
      <c r="BD495" s="1"/>
      <c r="BE495" s="1"/>
      <c r="BF495" s="1"/>
    </row>
    <row r="496" spans="1:58" ht="12.75" customHeight="1" x14ac:dyDescent="0.2">
      <c r="A496" s="257"/>
      <c r="B496" s="257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258"/>
      <c r="BB496" s="259"/>
      <c r="BC496" s="1"/>
      <c r="BD496" s="1"/>
      <c r="BE496" s="1"/>
      <c r="BF496" s="1"/>
    </row>
    <row r="497" spans="1:58" ht="12.75" customHeight="1" x14ac:dyDescent="0.2">
      <c r="A497" s="257"/>
      <c r="B497" s="257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258"/>
      <c r="BB497" s="259"/>
      <c r="BC497" s="1"/>
      <c r="BD497" s="1"/>
      <c r="BE497" s="1"/>
      <c r="BF497" s="1"/>
    </row>
    <row r="498" spans="1:58" ht="12.75" customHeight="1" x14ac:dyDescent="0.2">
      <c r="A498" s="257"/>
      <c r="B498" s="257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258"/>
      <c r="BB498" s="259"/>
      <c r="BC498" s="1"/>
      <c r="BD498" s="1"/>
      <c r="BE498" s="1"/>
      <c r="BF498" s="1"/>
    </row>
    <row r="499" spans="1:58" ht="12.75" customHeight="1" x14ac:dyDescent="0.2">
      <c r="A499" s="257"/>
      <c r="B499" s="257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258"/>
      <c r="BB499" s="259"/>
      <c r="BC499" s="1"/>
      <c r="BD499" s="1"/>
      <c r="BE499" s="1"/>
      <c r="BF499" s="1"/>
    </row>
    <row r="500" spans="1:58" ht="12.75" customHeight="1" x14ac:dyDescent="0.2">
      <c r="A500" s="257"/>
      <c r="B500" s="257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258"/>
      <c r="BB500" s="259"/>
      <c r="BC500" s="1"/>
      <c r="BD500" s="1"/>
      <c r="BE500" s="1"/>
      <c r="BF500" s="1"/>
    </row>
    <row r="501" spans="1:58" ht="12.75" customHeight="1" x14ac:dyDescent="0.2">
      <c r="A501" s="257"/>
      <c r="B501" s="257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258"/>
      <c r="BB501" s="259"/>
      <c r="BC501" s="1"/>
      <c r="BD501" s="1"/>
      <c r="BE501" s="1"/>
      <c r="BF501" s="1"/>
    </row>
    <row r="502" spans="1:58" ht="12.75" customHeight="1" x14ac:dyDescent="0.2">
      <c r="A502" s="257"/>
      <c r="B502" s="257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258"/>
      <c r="BB502" s="259"/>
      <c r="BC502" s="1"/>
      <c r="BD502" s="1"/>
      <c r="BE502" s="1"/>
      <c r="BF502" s="1"/>
    </row>
    <row r="503" spans="1:58" ht="12.75" customHeight="1" x14ac:dyDescent="0.2">
      <c r="A503" s="257"/>
      <c r="B503" s="257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258"/>
      <c r="BB503" s="259"/>
      <c r="BC503" s="1"/>
      <c r="BD503" s="1"/>
      <c r="BE503" s="1"/>
      <c r="BF503" s="1"/>
    </row>
    <row r="504" spans="1:58" ht="12.75" customHeight="1" x14ac:dyDescent="0.2">
      <c r="A504" s="257"/>
      <c r="B504" s="257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258"/>
      <c r="BB504" s="259"/>
      <c r="BC504" s="1"/>
      <c r="BD504" s="1"/>
      <c r="BE504" s="1"/>
      <c r="BF504" s="1"/>
    </row>
    <row r="505" spans="1:58" ht="12.75" customHeight="1" x14ac:dyDescent="0.2">
      <c r="A505" s="257"/>
      <c r="B505" s="257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258"/>
      <c r="BB505" s="259"/>
      <c r="BC505" s="1"/>
      <c r="BD505" s="1"/>
      <c r="BE505" s="1"/>
      <c r="BF505" s="1"/>
    </row>
    <row r="506" spans="1:58" ht="12.75" customHeight="1" x14ac:dyDescent="0.2">
      <c r="A506" s="257"/>
      <c r="B506" s="257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258"/>
      <c r="BB506" s="259"/>
      <c r="BC506" s="1"/>
      <c r="BD506" s="1"/>
      <c r="BE506" s="1"/>
      <c r="BF506" s="1"/>
    </row>
    <row r="507" spans="1:58" ht="12.75" customHeight="1" x14ac:dyDescent="0.2">
      <c r="A507" s="257"/>
      <c r="B507" s="257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258"/>
      <c r="BB507" s="259"/>
      <c r="BC507" s="1"/>
      <c r="BD507" s="1"/>
      <c r="BE507" s="1"/>
      <c r="BF507" s="1"/>
    </row>
    <row r="508" spans="1:58" ht="12.75" customHeight="1" x14ac:dyDescent="0.2">
      <c r="A508" s="257"/>
      <c r="B508" s="257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258"/>
      <c r="BB508" s="259"/>
      <c r="BC508" s="1"/>
      <c r="BD508" s="1"/>
      <c r="BE508" s="1"/>
      <c r="BF508" s="1"/>
    </row>
    <row r="509" spans="1:58" ht="12.75" customHeight="1" x14ac:dyDescent="0.2">
      <c r="A509" s="257"/>
      <c r="B509" s="257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258"/>
      <c r="BB509" s="259"/>
      <c r="BC509" s="1"/>
      <c r="BD509" s="1"/>
      <c r="BE509" s="1"/>
      <c r="BF509" s="1"/>
    </row>
    <row r="510" spans="1:58" ht="12.75" customHeight="1" x14ac:dyDescent="0.2">
      <c r="A510" s="257"/>
      <c r="B510" s="257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258"/>
      <c r="BB510" s="259"/>
      <c r="BC510" s="1"/>
      <c r="BD510" s="1"/>
      <c r="BE510" s="1"/>
      <c r="BF510" s="1"/>
    </row>
    <row r="511" spans="1:58" ht="12.75" customHeight="1" x14ac:dyDescent="0.2">
      <c r="A511" s="257"/>
      <c r="B511" s="257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258"/>
      <c r="BB511" s="259"/>
      <c r="BC511" s="1"/>
      <c r="BD511" s="1"/>
      <c r="BE511" s="1"/>
      <c r="BF511" s="1"/>
    </row>
    <row r="512" spans="1:58" ht="12.75" customHeight="1" x14ac:dyDescent="0.2">
      <c r="A512" s="257"/>
      <c r="B512" s="257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258"/>
      <c r="BB512" s="259"/>
      <c r="BC512" s="1"/>
      <c r="BD512" s="1"/>
      <c r="BE512" s="1"/>
      <c r="BF512" s="1"/>
    </row>
    <row r="513" spans="1:58" ht="12.75" customHeight="1" x14ac:dyDescent="0.2">
      <c r="A513" s="257"/>
      <c r="B513" s="257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258"/>
      <c r="BB513" s="259"/>
      <c r="BC513" s="1"/>
      <c r="BD513" s="1"/>
      <c r="BE513" s="1"/>
      <c r="BF513" s="1"/>
    </row>
    <row r="514" spans="1:58" ht="12.75" customHeight="1" x14ac:dyDescent="0.2">
      <c r="A514" s="257"/>
      <c r="B514" s="257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258"/>
      <c r="BB514" s="259"/>
      <c r="BC514" s="1"/>
      <c r="BD514" s="1"/>
      <c r="BE514" s="1"/>
      <c r="BF514" s="1"/>
    </row>
    <row r="515" spans="1:58" ht="12.75" customHeight="1" x14ac:dyDescent="0.2">
      <c r="A515" s="257"/>
      <c r="B515" s="257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258"/>
      <c r="BB515" s="259"/>
      <c r="BC515" s="1"/>
      <c r="BD515" s="1"/>
      <c r="BE515" s="1"/>
      <c r="BF515" s="1"/>
    </row>
    <row r="516" spans="1:58" ht="12.75" customHeight="1" x14ac:dyDescent="0.2">
      <c r="A516" s="257"/>
      <c r="B516" s="257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258"/>
      <c r="BB516" s="259"/>
      <c r="BC516" s="1"/>
      <c r="BD516" s="1"/>
      <c r="BE516" s="1"/>
      <c r="BF516" s="1"/>
    </row>
    <row r="517" spans="1:58" ht="12.75" customHeight="1" x14ac:dyDescent="0.2">
      <c r="A517" s="257"/>
      <c r="B517" s="257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258"/>
      <c r="BB517" s="259"/>
      <c r="BC517" s="1"/>
      <c r="BD517" s="1"/>
      <c r="BE517" s="1"/>
      <c r="BF517" s="1"/>
    </row>
    <row r="518" spans="1:58" ht="12.75" customHeight="1" x14ac:dyDescent="0.2">
      <c r="A518" s="257"/>
      <c r="B518" s="257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258"/>
      <c r="BB518" s="259"/>
      <c r="BC518" s="1"/>
      <c r="BD518" s="1"/>
      <c r="BE518" s="1"/>
      <c r="BF518" s="1"/>
    </row>
    <row r="519" spans="1:58" ht="12.75" customHeight="1" x14ac:dyDescent="0.2">
      <c r="A519" s="257"/>
      <c r="B519" s="257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258"/>
      <c r="BB519" s="259"/>
      <c r="BC519" s="1"/>
      <c r="BD519" s="1"/>
      <c r="BE519" s="1"/>
      <c r="BF519" s="1"/>
    </row>
    <row r="520" spans="1:58" ht="12.75" customHeight="1" x14ac:dyDescent="0.2">
      <c r="A520" s="257"/>
      <c r="B520" s="257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258"/>
      <c r="BB520" s="259"/>
      <c r="BC520" s="1"/>
      <c r="BD520" s="1"/>
      <c r="BE520" s="1"/>
      <c r="BF520" s="1"/>
    </row>
    <row r="521" spans="1:58" ht="12.75" customHeight="1" x14ac:dyDescent="0.2">
      <c r="A521" s="257"/>
      <c r="B521" s="257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258"/>
      <c r="BB521" s="259"/>
      <c r="BC521" s="1"/>
      <c r="BD521" s="1"/>
      <c r="BE521" s="1"/>
      <c r="BF521" s="1"/>
    </row>
    <row r="522" spans="1:58" ht="12.75" customHeight="1" x14ac:dyDescent="0.2">
      <c r="A522" s="257"/>
      <c r="B522" s="257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258"/>
      <c r="BB522" s="259"/>
      <c r="BC522" s="1"/>
      <c r="BD522" s="1"/>
      <c r="BE522" s="1"/>
      <c r="BF522" s="1"/>
    </row>
    <row r="523" spans="1:58" ht="12.75" customHeight="1" x14ac:dyDescent="0.2">
      <c r="A523" s="257"/>
      <c r="B523" s="257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258"/>
      <c r="BB523" s="259"/>
      <c r="BC523" s="1"/>
      <c r="BD523" s="1"/>
      <c r="BE523" s="1"/>
      <c r="BF523" s="1"/>
    </row>
    <row r="524" spans="1:58" ht="12.75" customHeight="1" x14ac:dyDescent="0.2">
      <c r="A524" s="257"/>
      <c r="B524" s="257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258"/>
      <c r="BB524" s="259"/>
      <c r="BC524" s="1"/>
      <c r="BD524" s="1"/>
      <c r="BE524" s="1"/>
      <c r="BF524" s="1"/>
    </row>
    <row r="525" spans="1:58" ht="12.75" customHeight="1" x14ac:dyDescent="0.2">
      <c r="A525" s="257"/>
      <c r="B525" s="257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258"/>
      <c r="BB525" s="259"/>
      <c r="BC525" s="1"/>
      <c r="BD525" s="1"/>
      <c r="BE525" s="1"/>
      <c r="BF525" s="1"/>
    </row>
    <row r="526" spans="1:58" ht="12.75" customHeight="1" x14ac:dyDescent="0.2">
      <c r="A526" s="257"/>
      <c r="B526" s="257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258"/>
      <c r="BB526" s="259"/>
      <c r="BC526" s="1"/>
      <c r="BD526" s="1"/>
      <c r="BE526" s="1"/>
      <c r="BF526" s="1"/>
    </row>
    <row r="527" spans="1:58" ht="12.75" customHeight="1" x14ac:dyDescent="0.2">
      <c r="A527" s="257"/>
      <c r="B527" s="257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258"/>
      <c r="BB527" s="259"/>
      <c r="BC527" s="1"/>
      <c r="BD527" s="1"/>
      <c r="BE527" s="1"/>
      <c r="BF527" s="1"/>
    </row>
    <row r="528" spans="1:58" ht="12.75" customHeight="1" x14ac:dyDescent="0.2">
      <c r="A528" s="257"/>
      <c r="B528" s="257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258"/>
      <c r="BB528" s="259"/>
      <c r="BC528" s="1"/>
      <c r="BD528" s="1"/>
      <c r="BE528" s="1"/>
      <c r="BF528" s="1"/>
    </row>
    <row r="529" spans="1:58" ht="12.75" customHeight="1" x14ac:dyDescent="0.2">
      <c r="A529" s="257"/>
      <c r="B529" s="257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258"/>
      <c r="BB529" s="259"/>
      <c r="BC529" s="1"/>
      <c r="BD529" s="1"/>
      <c r="BE529" s="1"/>
      <c r="BF529" s="1"/>
    </row>
    <row r="530" spans="1:58" ht="12.75" customHeight="1" x14ac:dyDescent="0.2">
      <c r="A530" s="257"/>
      <c r="B530" s="257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258"/>
      <c r="BB530" s="259"/>
      <c r="BC530" s="1"/>
      <c r="BD530" s="1"/>
      <c r="BE530" s="1"/>
      <c r="BF530" s="1"/>
    </row>
    <row r="531" spans="1:58" ht="12.75" customHeight="1" x14ac:dyDescent="0.2">
      <c r="A531" s="257"/>
      <c r="B531" s="257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258"/>
      <c r="BB531" s="259"/>
      <c r="BC531" s="1"/>
      <c r="BD531" s="1"/>
      <c r="BE531" s="1"/>
      <c r="BF531" s="1"/>
    </row>
    <row r="532" spans="1:58" ht="12.75" customHeight="1" x14ac:dyDescent="0.2">
      <c r="A532" s="257"/>
      <c r="B532" s="257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258"/>
      <c r="BB532" s="259"/>
      <c r="BC532" s="1"/>
      <c r="BD532" s="1"/>
      <c r="BE532" s="1"/>
      <c r="BF532" s="1"/>
    </row>
    <row r="533" spans="1:58" ht="12.75" customHeight="1" x14ac:dyDescent="0.2">
      <c r="A533" s="257"/>
      <c r="B533" s="257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258"/>
      <c r="BB533" s="259"/>
      <c r="BC533" s="1"/>
      <c r="BD533" s="1"/>
      <c r="BE533" s="1"/>
      <c r="BF533" s="1"/>
    </row>
    <row r="534" spans="1:58" ht="12.75" customHeight="1" x14ac:dyDescent="0.2">
      <c r="A534" s="257"/>
      <c r="B534" s="257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258"/>
      <c r="BB534" s="259"/>
      <c r="BC534" s="1"/>
      <c r="BD534" s="1"/>
      <c r="BE534" s="1"/>
      <c r="BF534" s="1"/>
    </row>
    <row r="535" spans="1:58" ht="12.75" customHeight="1" x14ac:dyDescent="0.2">
      <c r="A535" s="257"/>
      <c r="B535" s="257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258"/>
      <c r="BB535" s="259"/>
      <c r="BC535" s="1"/>
      <c r="BD535" s="1"/>
      <c r="BE535" s="1"/>
      <c r="BF535" s="1"/>
    </row>
    <row r="536" spans="1:58" ht="12.75" customHeight="1" x14ac:dyDescent="0.2">
      <c r="A536" s="257"/>
      <c r="B536" s="257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258"/>
      <c r="BB536" s="259"/>
      <c r="BC536" s="1"/>
      <c r="BD536" s="1"/>
      <c r="BE536" s="1"/>
      <c r="BF536" s="1"/>
    </row>
    <row r="537" spans="1:58" ht="12.75" customHeight="1" x14ac:dyDescent="0.2">
      <c r="A537" s="257"/>
      <c r="B537" s="257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258"/>
      <c r="BB537" s="259"/>
      <c r="BC537" s="1"/>
      <c r="BD537" s="1"/>
      <c r="BE537" s="1"/>
      <c r="BF537" s="1"/>
    </row>
    <row r="538" spans="1:58" ht="12.75" customHeight="1" x14ac:dyDescent="0.2">
      <c r="A538" s="257"/>
      <c r="B538" s="257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258"/>
      <c r="BB538" s="259"/>
      <c r="BC538" s="1"/>
      <c r="BD538" s="1"/>
      <c r="BE538" s="1"/>
      <c r="BF538" s="1"/>
    </row>
    <row r="539" spans="1:58" ht="12.75" customHeight="1" x14ac:dyDescent="0.2">
      <c r="A539" s="257"/>
      <c r="B539" s="257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258"/>
      <c r="BB539" s="259"/>
      <c r="BC539" s="1"/>
      <c r="BD539" s="1"/>
      <c r="BE539" s="1"/>
      <c r="BF539" s="1"/>
    </row>
    <row r="540" spans="1:58" ht="12.75" customHeight="1" x14ac:dyDescent="0.2">
      <c r="A540" s="257"/>
      <c r="B540" s="257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258"/>
      <c r="BB540" s="259"/>
      <c r="BC540" s="1"/>
      <c r="BD540" s="1"/>
      <c r="BE540" s="1"/>
      <c r="BF540" s="1"/>
    </row>
    <row r="541" spans="1:58" ht="12.75" customHeight="1" x14ac:dyDescent="0.2">
      <c r="A541" s="257"/>
      <c r="B541" s="257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258"/>
      <c r="BB541" s="259"/>
      <c r="BC541" s="1"/>
      <c r="BD541" s="1"/>
      <c r="BE541" s="1"/>
      <c r="BF541" s="1"/>
    </row>
    <row r="542" spans="1:58" ht="12.75" customHeight="1" x14ac:dyDescent="0.2">
      <c r="A542" s="257"/>
      <c r="B542" s="257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258"/>
      <c r="BB542" s="259"/>
      <c r="BC542" s="1"/>
      <c r="BD542" s="1"/>
      <c r="BE542" s="1"/>
      <c r="BF542" s="1"/>
    </row>
    <row r="543" spans="1:58" ht="12.75" customHeight="1" x14ac:dyDescent="0.2">
      <c r="A543" s="257"/>
      <c r="B543" s="257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258"/>
      <c r="BB543" s="259"/>
      <c r="BC543" s="1"/>
      <c r="BD543" s="1"/>
      <c r="BE543" s="1"/>
      <c r="BF543" s="1"/>
    </row>
    <row r="544" spans="1:58" ht="12.75" customHeight="1" x14ac:dyDescent="0.2">
      <c r="A544" s="257"/>
      <c r="B544" s="257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258"/>
      <c r="BB544" s="259"/>
      <c r="BC544" s="1"/>
      <c r="BD544" s="1"/>
      <c r="BE544" s="1"/>
      <c r="BF544" s="1"/>
    </row>
    <row r="545" spans="1:58" ht="12.75" customHeight="1" x14ac:dyDescent="0.2">
      <c r="A545" s="257"/>
      <c r="B545" s="257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258"/>
      <c r="BB545" s="259"/>
      <c r="BC545" s="1"/>
      <c r="BD545" s="1"/>
      <c r="BE545" s="1"/>
      <c r="BF545" s="1"/>
    </row>
    <row r="546" spans="1:58" ht="12.75" customHeight="1" x14ac:dyDescent="0.2">
      <c r="A546" s="257"/>
      <c r="B546" s="257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258"/>
      <c r="BB546" s="259"/>
      <c r="BC546" s="1"/>
      <c r="BD546" s="1"/>
      <c r="BE546" s="1"/>
      <c r="BF546" s="1"/>
    </row>
    <row r="547" spans="1:58" ht="12.75" customHeight="1" x14ac:dyDescent="0.2">
      <c r="A547" s="257"/>
      <c r="B547" s="257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258"/>
      <c r="BB547" s="259"/>
      <c r="BC547" s="1"/>
      <c r="BD547" s="1"/>
      <c r="BE547" s="1"/>
      <c r="BF547" s="1"/>
    </row>
    <row r="548" spans="1:58" ht="12.75" customHeight="1" x14ac:dyDescent="0.2">
      <c r="A548" s="257"/>
      <c r="B548" s="257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258"/>
      <c r="BB548" s="259"/>
      <c r="BC548" s="1"/>
      <c r="BD548" s="1"/>
      <c r="BE548" s="1"/>
      <c r="BF548" s="1"/>
    </row>
    <row r="549" spans="1:58" ht="12.75" customHeight="1" x14ac:dyDescent="0.2">
      <c r="A549" s="257"/>
      <c r="B549" s="257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258"/>
      <c r="BB549" s="259"/>
      <c r="BC549" s="1"/>
      <c r="BD549" s="1"/>
      <c r="BE549" s="1"/>
      <c r="BF549" s="1"/>
    </row>
    <row r="550" spans="1:58" ht="12.75" customHeight="1" x14ac:dyDescent="0.2">
      <c r="A550" s="257"/>
      <c r="B550" s="257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258"/>
      <c r="BB550" s="259"/>
      <c r="BC550" s="1"/>
      <c r="BD550" s="1"/>
      <c r="BE550" s="1"/>
      <c r="BF550" s="1"/>
    </row>
    <row r="551" spans="1:58" ht="12.75" customHeight="1" x14ac:dyDescent="0.2">
      <c r="A551" s="257"/>
      <c r="B551" s="257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258"/>
      <c r="BB551" s="259"/>
      <c r="BC551" s="1"/>
      <c r="BD551" s="1"/>
      <c r="BE551" s="1"/>
      <c r="BF551" s="1"/>
    </row>
    <row r="552" spans="1:58" ht="12.75" customHeight="1" x14ac:dyDescent="0.2">
      <c r="A552" s="257"/>
      <c r="B552" s="257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258"/>
      <c r="BB552" s="259"/>
      <c r="BC552" s="1"/>
      <c r="BD552" s="1"/>
      <c r="BE552" s="1"/>
      <c r="BF552" s="1"/>
    </row>
    <row r="553" spans="1:58" ht="12.75" customHeight="1" x14ac:dyDescent="0.2">
      <c r="A553" s="257"/>
      <c r="B553" s="257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258"/>
      <c r="BB553" s="259"/>
      <c r="BC553" s="1"/>
      <c r="BD553" s="1"/>
      <c r="BE553" s="1"/>
      <c r="BF553" s="1"/>
    </row>
    <row r="554" spans="1:58" ht="12.75" customHeight="1" x14ac:dyDescent="0.2">
      <c r="A554" s="257"/>
      <c r="B554" s="257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258"/>
      <c r="BB554" s="259"/>
      <c r="BC554" s="1"/>
      <c r="BD554" s="1"/>
      <c r="BE554" s="1"/>
      <c r="BF554" s="1"/>
    </row>
    <row r="555" spans="1:58" ht="12.75" customHeight="1" x14ac:dyDescent="0.2">
      <c r="A555" s="257"/>
      <c r="B555" s="257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258"/>
      <c r="BB555" s="259"/>
      <c r="BC555" s="1"/>
      <c r="BD555" s="1"/>
      <c r="BE555" s="1"/>
      <c r="BF555" s="1"/>
    </row>
    <row r="556" spans="1:58" ht="12.75" customHeight="1" x14ac:dyDescent="0.2">
      <c r="A556" s="257"/>
      <c r="B556" s="257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258"/>
      <c r="BB556" s="259"/>
      <c r="BC556" s="1"/>
      <c r="BD556" s="1"/>
      <c r="BE556" s="1"/>
      <c r="BF556" s="1"/>
    </row>
    <row r="557" spans="1:58" ht="12.75" customHeight="1" x14ac:dyDescent="0.2">
      <c r="A557" s="257"/>
      <c r="B557" s="257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258"/>
      <c r="BB557" s="259"/>
      <c r="BC557" s="1"/>
      <c r="BD557" s="1"/>
      <c r="BE557" s="1"/>
      <c r="BF557" s="1"/>
    </row>
    <row r="558" spans="1:58" ht="12.75" customHeight="1" x14ac:dyDescent="0.2">
      <c r="A558" s="257"/>
      <c r="B558" s="257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258"/>
      <c r="BB558" s="259"/>
      <c r="BC558" s="1"/>
      <c r="BD558" s="1"/>
      <c r="BE558" s="1"/>
      <c r="BF558" s="1"/>
    </row>
    <row r="559" spans="1:58" ht="12.75" customHeight="1" x14ac:dyDescent="0.2">
      <c r="A559" s="257"/>
      <c r="B559" s="257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258"/>
      <c r="BB559" s="259"/>
      <c r="BC559" s="1"/>
      <c r="BD559" s="1"/>
      <c r="BE559" s="1"/>
      <c r="BF559" s="1"/>
    </row>
    <row r="560" spans="1:58" ht="12.75" customHeight="1" x14ac:dyDescent="0.2">
      <c r="A560" s="257"/>
      <c r="B560" s="257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258"/>
      <c r="BB560" s="259"/>
      <c r="BC560" s="1"/>
      <c r="BD560" s="1"/>
      <c r="BE560" s="1"/>
      <c r="BF560" s="1"/>
    </row>
    <row r="561" spans="1:58" ht="12.75" customHeight="1" x14ac:dyDescent="0.2">
      <c r="A561" s="257"/>
      <c r="B561" s="257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258"/>
      <c r="BB561" s="259"/>
      <c r="BC561" s="1"/>
      <c r="BD561" s="1"/>
      <c r="BE561" s="1"/>
      <c r="BF561" s="1"/>
    </row>
    <row r="562" spans="1:58" ht="12.75" customHeight="1" x14ac:dyDescent="0.2">
      <c r="A562" s="257"/>
      <c r="B562" s="257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258"/>
      <c r="BB562" s="259"/>
      <c r="BC562" s="1"/>
      <c r="BD562" s="1"/>
      <c r="BE562" s="1"/>
      <c r="BF562" s="1"/>
    </row>
    <row r="563" spans="1:58" ht="12.75" customHeight="1" x14ac:dyDescent="0.2">
      <c r="A563" s="257"/>
      <c r="B563" s="257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258"/>
      <c r="BB563" s="259"/>
      <c r="BC563" s="1"/>
      <c r="BD563" s="1"/>
      <c r="BE563" s="1"/>
      <c r="BF563" s="1"/>
    </row>
    <row r="564" spans="1:58" ht="12.75" customHeight="1" x14ac:dyDescent="0.2">
      <c r="A564" s="257"/>
      <c r="B564" s="257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258"/>
      <c r="BB564" s="259"/>
      <c r="BC564" s="1"/>
      <c r="BD564" s="1"/>
      <c r="BE564" s="1"/>
      <c r="BF564" s="1"/>
    </row>
    <row r="565" spans="1:58" ht="12.75" customHeight="1" x14ac:dyDescent="0.2">
      <c r="A565" s="257"/>
      <c r="B565" s="257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258"/>
      <c r="BB565" s="259"/>
      <c r="BC565" s="1"/>
      <c r="BD565" s="1"/>
      <c r="BE565" s="1"/>
      <c r="BF565" s="1"/>
    </row>
    <row r="566" spans="1:58" ht="12.75" customHeight="1" x14ac:dyDescent="0.2">
      <c r="A566" s="257"/>
      <c r="B566" s="257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258"/>
      <c r="BB566" s="259"/>
      <c r="BC566" s="1"/>
      <c r="BD566" s="1"/>
      <c r="BE566" s="1"/>
      <c r="BF566" s="1"/>
    </row>
    <row r="567" spans="1:58" ht="12.75" customHeight="1" x14ac:dyDescent="0.2">
      <c r="A567" s="257"/>
      <c r="B567" s="257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258"/>
      <c r="BB567" s="259"/>
      <c r="BC567" s="1"/>
      <c r="BD567" s="1"/>
      <c r="BE567" s="1"/>
      <c r="BF567" s="1"/>
    </row>
    <row r="568" spans="1:58" ht="12.75" customHeight="1" x14ac:dyDescent="0.2">
      <c r="A568" s="257"/>
      <c r="B568" s="257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258"/>
      <c r="BB568" s="259"/>
      <c r="BC568" s="1"/>
      <c r="BD568" s="1"/>
      <c r="BE568" s="1"/>
      <c r="BF568" s="1"/>
    </row>
    <row r="569" spans="1:58" ht="12.75" customHeight="1" x14ac:dyDescent="0.2">
      <c r="A569" s="257"/>
      <c r="B569" s="257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258"/>
      <c r="BB569" s="259"/>
      <c r="BC569" s="1"/>
      <c r="BD569" s="1"/>
      <c r="BE569" s="1"/>
      <c r="BF569" s="1"/>
    </row>
    <row r="570" spans="1:58" ht="12.75" customHeight="1" x14ac:dyDescent="0.2">
      <c r="A570" s="257"/>
      <c r="B570" s="257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258"/>
      <c r="BB570" s="259"/>
      <c r="BC570" s="1"/>
      <c r="BD570" s="1"/>
      <c r="BE570" s="1"/>
      <c r="BF570" s="1"/>
    </row>
    <row r="571" spans="1:58" ht="12.75" customHeight="1" x14ac:dyDescent="0.2">
      <c r="A571" s="257"/>
      <c r="B571" s="257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258"/>
      <c r="BB571" s="259"/>
      <c r="BC571" s="1"/>
      <c r="BD571" s="1"/>
      <c r="BE571" s="1"/>
      <c r="BF571" s="1"/>
    </row>
    <row r="572" spans="1:58" ht="12.75" customHeight="1" x14ac:dyDescent="0.2">
      <c r="A572" s="257"/>
      <c r="B572" s="257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258"/>
      <c r="BB572" s="259"/>
      <c r="BC572" s="1"/>
      <c r="BD572" s="1"/>
      <c r="BE572" s="1"/>
      <c r="BF572" s="1"/>
    </row>
    <row r="573" spans="1:58" ht="12.75" customHeight="1" x14ac:dyDescent="0.2">
      <c r="A573" s="257"/>
      <c r="B573" s="257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258"/>
      <c r="BB573" s="259"/>
      <c r="BC573" s="1"/>
      <c r="BD573" s="1"/>
      <c r="BE573" s="1"/>
      <c r="BF573" s="1"/>
    </row>
    <row r="574" spans="1:58" ht="12.75" customHeight="1" x14ac:dyDescent="0.2">
      <c r="A574" s="257"/>
      <c r="B574" s="257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258"/>
      <c r="BB574" s="259"/>
      <c r="BC574" s="1"/>
      <c r="BD574" s="1"/>
      <c r="BE574" s="1"/>
      <c r="BF574" s="1"/>
    </row>
    <row r="575" spans="1:58" ht="12.75" customHeight="1" x14ac:dyDescent="0.2">
      <c r="A575" s="257"/>
      <c r="B575" s="257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258"/>
      <c r="BB575" s="259"/>
      <c r="BC575" s="1"/>
      <c r="BD575" s="1"/>
      <c r="BE575" s="1"/>
      <c r="BF575" s="1"/>
    </row>
    <row r="576" spans="1:58" ht="12.75" customHeight="1" x14ac:dyDescent="0.2">
      <c r="A576" s="257"/>
      <c r="B576" s="257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258"/>
      <c r="BB576" s="259"/>
      <c r="BC576" s="1"/>
      <c r="BD576" s="1"/>
      <c r="BE576" s="1"/>
      <c r="BF576" s="1"/>
    </row>
    <row r="577" spans="1:58" ht="12.75" customHeight="1" x14ac:dyDescent="0.2">
      <c r="A577" s="257"/>
      <c r="B577" s="257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258"/>
      <c r="BB577" s="259"/>
      <c r="BC577" s="1"/>
      <c r="BD577" s="1"/>
      <c r="BE577" s="1"/>
      <c r="BF577" s="1"/>
    </row>
    <row r="578" spans="1:58" ht="12.75" customHeight="1" x14ac:dyDescent="0.2">
      <c r="A578" s="257"/>
      <c r="B578" s="257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258"/>
      <c r="BB578" s="259"/>
      <c r="BC578" s="1"/>
      <c r="BD578" s="1"/>
      <c r="BE578" s="1"/>
      <c r="BF578" s="1"/>
    </row>
    <row r="579" spans="1:58" ht="12.75" customHeight="1" x14ac:dyDescent="0.2">
      <c r="A579" s="257"/>
      <c r="B579" s="257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258"/>
      <c r="BB579" s="259"/>
      <c r="BC579" s="1"/>
      <c r="BD579" s="1"/>
      <c r="BE579" s="1"/>
      <c r="BF579" s="1"/>
    </row>
    <row r="580" spans="1:58" ht="12.75" customHeight="1" x14ac:dyDescent="0.2">
      <c r="A580" s="257"/>
      <c r="B580" s="257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258"/>
      <c r="BB580" s="259"/>
      <c r="BC580" s="1"/>
      <c r="BD580" s="1"/>
      <c r="BE580" s="1"/>
      <c r="BF580" s="1"/>
    </row>
    <row r="581" spans="1:58" ht="12.75" customHeight="1" x14ac:dyDescent="0.2">
      <c r="A581" s="257"/>
      <c r="B581" s="257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258"/>
      <c r="BB581" s="259"/>
      <c r="BC581" s="1"/>
      <c r="BD581" s="1"/>
      <c r="BE581" s="1"/>
      <c r="BF581" s="1"/>
    </row>
    <row r="582" spans="1:58" ht="12.75" customHeight="1" x14ac:dyDescent="0.2">
      <c r="A582" s="257"/>
      <c r="B582" s="257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258"/>
      <c r="BB582" s="259"/>
      <c r="BC582" s="1"/>
      <c r="BD582" s="1"/>
      <c r="BE582" s="1"/>
      <c r="BF582" s="1"/>
    </row>
    <row r="583" spans="1:58" ht="12.75" customHeight="1" x14ac:dyDescent="0.2">
      <c r="A583" s="257"/>
      <c r="B583" s="257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258"/>
      <c r="BB583" s="259"/>
      <c r="BC583" s="1"/>
      <c r="BD583" s="1"/>
      <c r="BE583" s="1"/>
      <c r="BF583" s="1"/>
    </row>
    <row r="584" spans="1:58" ht="12.75" customHeight="1" x14ac:dyDescent="0.2">
      <c r="A584" s="257"/>
      <c r="B584" s="257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258"/>
      <c r="BB584" s="259"/>
      <c r="BC584" s="1"/>
      <c r="BD584" s="1"/>
      <c r="BE584" s="1"/>
      <c r="BF584" s="1"/>
    </row>
    <row r="585" spans="1:58" ht="12.75" customHeight="1" x14ac:dyDescent="0.2">
      <c r="A585" s="257"/>
      <c r="B585" s="257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258"/>
      <c r="BB585" s="259"/>
      <c r="BC585" s="1"/>
      <c r="BD585" s="1"/>
      <c r="BE585" s="1"/>
      <c r="BF585" s="1"/>
    </row>
    <row r="586" spans="1:58" ht="12.75" customHeight="1" x14ac:dyDescent="0.2">
      <c r="A586" s="257"/>
      <c r="B586" s="257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258"/>
      <c r="BB586" s="259"/>
      <c r="BC586" s="1"/>
      <c r="BD586" s="1"/>
      <c r="BE586" s="1"/>
      <c r="BF586" s="1"/>
    </row>
    <row r="587" spans="1:58" ht="12.75" customHeight="1" x14ac:dyDescent="0.2">
      <c r="A587" s="257"/>
      <c r="B587" s="257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258"/>
      <c r="BB587" s="259"/>
      <c r="BC587" s="1"/>
      <c r="BD587" s="1"/>
      <c r="BE587" s="1"/>
      <c r="BF587" s="1"/>
    </row>
    <row r="588" spans="1:58" ht="12.75" customHeight="1" x14ac:dyDescent="0.2">
      <c r="A588" s="257"/>
      <c r="B588" s="257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258"/>
      <c r="BB588" s="259"/>
      <c r="BC588" s="1"/>
      <c r="BD588" s="1"/>
      <c r="BE588" s="1"/>
      <c r="BF588" s="1"/>
    </row>
    <row r="589" spans="1:58" ht="12.75" customHeight="1" x14ac:dyDescent="0.2">
      <c r="A589" s="257"/>
      <c r="B589" s="257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258"/>
      <c r="BB589" s="259"/>
      <c r="BC589" s="1"/>
      <c r="BD589" s="1"/>
      <c r="BE589" s="1"/>
      <c r="BF589" s="1"/>
    </row>
    <row r="590" spans="1:58" ht="12.75" customHeight="1" x14ac:dyDescent="0.2">
      <c r="A590" s="257"/>
      <c r="B590" s="257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258"/>
      <c r="BB590" s="259"/>
      <c r="BC590" s="1"/>
      <c r="BD590" s="1"/>
      <c r="BE590" s="1"/>
      <c r="BF590" s="1"/>
    </row>
    <row r="591" spans="1:58" ht="12.75" customHeight="1" x14ac:dyDescent="0.2">
      <c r="A591" s="257"/>
      <c r="B591" s="257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258"/>
      <c r="BB591" s="259"/>
      <c r="BC591" s="1"/>
      <c r="BD591" s="1"/>
      <c r="BE591" s="1"/>
      <c r="BF591" s="1"/>
    </row>
    <row r="592" spans="1:58" ht="12.75" customHeight="1" x14ac:dyDescent="0.2">
      <c r="A592" s="257"/>
      <c r="B592" s="257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258"/>
      <c r="BB592" s="259"/>
      <c r="BC592" s="1"/>
      <c r="BD592" s="1"/>
      <c r="BE592" s="1"/>
      <c r="BF592" s="1"/>
    </row>
    <row r="593" spans="1:58" ht="12.75" customHeight="1" x14ac:dyDescent="0.2">
      <c r="A593" s="257"/>
      <c r="B593" s="257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258"/>
      <c r="BB593" s="259"/>
      <c r="BC593" s="1"/>
      <c r="BD593" s="1"/>
      <c r="BE593" s="1"/>
      <c r="BF593" s="1"/>
    </row>
    <row r="594" spans="1:58" ht="12.75" customHeight="1" x14ac:dyDescent="0.2">
      <c r="A594" s="257"/>
      <c r="B594" s="257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258"/>
      <c r="BB594" s="259"/>
      <c r="BC594" s="1"/>
      <c r="BD594" s="1"/>
      <c r="BE594" s="1"/>
      <c r="BF594" s="1"/>
    </row>
    <row r="595" spans="1:58" ht="12.75" customHeight="1" x14ac:dyDescent="0.2">
      <c r="A595" s="257"/>
      <c r="B595" s="257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258"/>
      <c r="BB595" s="259"/>
      <c r="BC595" s="1"/>
      <c r="BD595" s="1"/>
      <c r="BE595" s="1"/>
      <c r="BF595" s="1"/>
    </row>
    <row r="596" spans="1:58" ht="12.75" customHeight="1" x14ac:dyDescent="0.2">
      <c r="A596" s="257"/>
      <c r="B596" s="257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258"/>
      <c r="BB596" s="259"/>
      <c r="BC596" s="1"/>
      <c r="BD596" s="1"/>
      <c r="BE596" s="1"/>
      <c r="BF596" s="1"/>
    </row>
    <row r="597" spans="1:58" ht="12.75" customHeight="1" x14ac:dyDescent="0.2">
      <c r="A597" s="257"/>
      <c r="B597" s="257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258"/>
      <c r="BB597" s="259"/>
      <c r="BC597" s="1"/>
      <c r="BD597" s="1"/>
      <c r="BE597" s="1"/>
      <c r="BF597" s="1"/>
    </row>
    <row r="598" spans="1:58" ht="12.75" customHeight="1" x14ac:dyDescent="0.2">
      <c r="A598" s="257"/>
      <c r="B598" s="257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258"/>
      <c r="BB598" s="259"/>
      <c r="BC598" s="1"/>
      <c r="BD598" s="1"/>
      <c r="BE598" s="1"/>
      <c r="BF598" s="1"/>
    </row>
    <row r="599" spans="1:58" ht="12.75" customHeight="1" x14ac:dyDescent="0.2">
      <c r="A599" s="257"/>
      <c r="B599" s="257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258"/>
      <c r="BB599" s="259"/>
      <c r="BC599" s="1"/>
      <c r="BD599" s="1"/>
      <c r="BE599" s="1"/>
      <c r="BF599" s="1"/>
    </row>
    <row r="600" spans="1:58" ht="12.75" customHeight="1" x14ac:dyDescent="0.2">
      <c r="A600" s="257"/>
      <c r="B600" s="257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258"/>
      <c r="BB600" s="259"/>
      <c r="BC600" s="1"/>
      <c r="BD600" s="1"/>
      <c r="BE600" s="1"/>
      <c r="BF600" s="1"/>
    </row>
    <row r="601" spans="1:58" ht="12.75" customHeight="1" x14ac:dyDescent="0.2">
      <c r="A601" s="257"/>
      <c r="B601" s="257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258"/>
      <c r="BB601" s="259"/>
      <c r="BC601" s="1"/>
      <c r="BD601" s="1"/>
      <c r="BE601" s="1"/>
      <c r="BF601" s="1"/>
    </row>
    <row r="602" spans="1:58" ht="12.75" customHeight="1" x14ac:dyDescent="0.2">
      <c r="A602" s="257"/>
      <c r="B602" s="257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258"/>
      <c r="BB602" s="259"/>
      <c r="BC602" s="1"/>
      <c r="BD602" s="1"/>
      <c r="BE602" s="1"/>
      <c r="BF602" s="1"/>
    </row>
    <row r="603" spans="1:58" ht="12.75" customHeight="1" x14ac:dyDescent="0.2">
      <c r="A603" s="257"/>
      <c r="B603" s="257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258"/>
      <c r="BB603" s="259"/>
      <c r="BC603" s="1"/>
      <c r="BD603" s="1"/>
      <c r="BE603" s="1"/>
      <c r="BF603" s="1"/>
    </row>
    <row r="604" spans="1:58" ht="12.75" customHeight="1" x14ac:dyDescent="0.2">
      <c r="A604" s="257"/>
      <c r="B604" s="257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258"/>
      <c r="BB604" s="259"/>
      <c r="BC604" s="1"/>
      <c r="BD604" s="1"/>
      <c r="BE604" s="1"/>
      <c r="BF604" s="1"/>
    </row>
    <row r="605" spans="1:58" ht="12.75" customHeight="1" x14ac:dyDescent="0.2">
      <c r="A605" s="257"/>
      <c r="B605" s="257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258"/>
      <c r="BB605" s="259"/>
      <c r="BC605" s="1"/>
      <c r="BD605" s="1"/>
      <c r="BE605" s="1"/>
      <c r="BF605" s="1"/>
    </row>
    <row r="606" spans="1:58" ht="12.75" customHeight="1" x14ac:dyDescent="0.2">
      <c r="A606" s="257"/>
      <c r="B606" s="257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258"/>
      <c r="BB606" s="259"/>
      <c r="BC606" s="1"/>
      <c r="BD606" s="1"/>
      <c r="BE606" s="1"/>
      <c r="BF606" s="1"/>
    </row>
    <row r="607" spans="1:58" ht="12.75" customHeight="1" x14ac:dyDescent="0.2">
      <c r="A607" s="257"/>
      <c r="B607" s="257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258"/>
      <c r="BB607" s="259"/>
      <c r="BC607" s="1"/>
      <c r="BD607" s="1"/>
      <c r="BE607" s="1"/>
      <c r="BF607" s="1"/>
    </row>
    <row r="608" spans="1:58" ht="12.75" customHeight="1" x14ac:dyDescent="0.2">
      <c r="A608" s="257"/>
      <c r="B608" s="257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258"/>
      <c r="BB608" s="259"/>
      <c r="BC608" s="1"/>
      <c r="BD608" s="1"/>
      <c r="BE608" s="1"/>
      <c r="BF608" s="1"/>
    </row>
    <row r="609" spans="1:58" ht="12.75" customHeight="1" x14ac:dyDescent="0.2">
      <c r="A609" s="257"/>
      <c r="B609" s="257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258"/>
      <c r="BB609" s="259"/>
      <c r="BC609" s="1"/>
      <c r="BD609" s="1"/>
      <c r="BE609" s="1"/>
      <c r="BF609" s="1"/>
    </row>
    <row r="610" spans="1:58" ht="12.75" customHeight="1" x14ac:dyDescent="0.2">
      <c r="A610" s="257"/>
      <c r="B610" s="257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258"/>
      <c r="BB610" s="259"/>
      <c r="BC610" s="1"/>
      <c r="BD610" s="1"/>
      <c r="BE610" s="1"/>
      <c r="BF610" s="1"/>
    </row>
    <row r="611" spans="1:58" ht="12.75" customHeight="1" x14ac:dyDescent="0.2">
      <c r="A611" s="257"/>
      <c r="B611" s="257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258"/>
      <c r="BB611" s="259"/>
      <c r="BC611" s="1"/>
      <c r="BD611" s="1"/>
      <c r="BE611" s="1"/>
      <c r="BF611" s="1"/>
    </row>
    <row r="612" spans="1:58" ht="12.75" customHeight="1" x14ac:dyDescent="0.2">
      <c r="A612" s="257"/>
      <c r="B612" s="257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258"/>
      <c r="BB612" s="259"/>
      <c r="BC612" s="1"/>
      <c r="BD612" s="1"/>
      <c r="BE612" s="1"/>
      <c r="BF612" s="1"/>
    </row>
    <row r="613" spans="1:58" ht="12.75" customHeight="1" x14ac:dyDescent="0.2">
      <c r="A613" s="257"/>
      <c r="B613" s="257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258"/>
      <c r="BB613" s="259"/>
      <c r="BC613" s="1"/>
      <c r="BD613" s="1"/>
      <c r="BE613" s="1"/>
      <c r="BF613" s="1"/>
    </row>
    <row r="614" spans="1:58" ht="12.75" customHeight="1" x14ac:dyDescent="0.2">
      <c r="A614" s="257"/>
      <c r="B614" s="257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258"/>
      <c r="BB614" s="259"/>
      <c r="BC614" s="1"/>
      <c r="BD614" s="1"/>
      <c r="BE614" s="1"/>
      <c r="BF614" s="1"/>
    </row>
    <row r="615" spans="1:58" ht="12.75" customHeight="1" x14ac:dyDescent="0.2">
      <c r="A615" s="257"/>
      <c r="B615" s="257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258"/>
      <c r="BB615" s="259"/>
      <c r="BC615" s="1"/>
      <c r="BD615" s="1"/>
      <c r="BE615" s="1"/>
      <c r="BF615" s="1"/>
    </row>
    <row r="616" spans="1:58" ht="12.75" customHeight="1" x14ac:dyDescent="0.2">
      <c r="A616" s="257"/>
      <c r="B616" s="257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258"/>
      <c r="BB616" s="259"/>
      <c r="BC616" s="1"/>
      <c r="BD616" s="1"/>
      <c r="BE616" s="1"/>
      <c r="BF616" s="1"/>
    </row>
    <row r="617" spans="1:58" ht="12.75" customHeight="1" x14ac:dyDescent="0.2">
      <c r="A617" s="257"/>
      <c r="B617" s="257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258"/>
      <c r="BB617" s="259"/>
      <c r="BC617" s="1"/>
      <c r="BD617" s="1"/>
      <c r="BE617" s="1"/>
      <c r="BF617" s="1"/>
    </row>
    <row r="618" spans="1:58" ht="12.75" customHeight="1" x14ac:dyDescent="0.2">
      <c r="A618" s="257"/>
      <c r="B618" s="257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258"/>
      <c r="BB618" s="259"/>
      <c r="BC618" s="1"/>
      <c r="BD618" s="1"/>
      <c r="BE618" s="1"/>
      <c r="BF618" s="1"/>
    </row>
    <row r="619" spans="1:58" ht="12.75" customHeight="1" x14ac:dyDescent="0.2">
      <c r="A619" s="257"/>
      <c r="B619" s="257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258"/>
      <c r="BB619" s="259"/>
      <c r="BC619" s="1"/>
      <c r="BD619" s="1"/>
      <c r="BE619" s="1"/>
      <c r="BF619" s="1"/>
    </row>
    <row r="620" spans="1:58" ht="12.75" customHeight="1" x14ac:dyDescent="0.2">
      <c r="A620" s="257"/>
      <c r="B620" s="257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258"/>
      <c r="BB620" s="259"/>
      <c r="BC620" s="1"/>
      <c r="BD620" s="1"/>
      <c r="BE620" s="1"/>
      <c r="BF620" s="1"/>
    </row>
    <row r="621" spans="1:58" ht="12.75" customHeight="1" x14ac:dyDescent="0.2">
      <c r="A621" s="257"/>
      <c r="B621" s="257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258"/>
      <c r="BB621" s="259"/>
      <c r="BC621" s="1"/>
      <c r="BD621" s="1"/>
      <c r="BE621" s="1"/>
      <c r="BF621" s="1"/>
    </row>
    <row r="622" spans="1:58" ht="12.75" customHeight="1" x14ac:dyDescent="0.2">
      <c r="A622" s="257"/>
      <c r="B622" s="257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258"/>
      <c r="BB622" s="259"/>
      <c r="BC622" s="1"/>
      <c r="BD622" s="1"/>
      <c r="BE622" s="1"/>
      <c r="BF622" s="1"/>
    </row>
    <row r="623" spans="1:58" ht="12.75" customHeight="1" x14ac:dyDescent="0.2">
      <c r="A623" s="257"/>
      <c r="B623" s="257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258"/>
      <c r="BB623" s="259"/>
      <c r="BC623" s="1"/>
      <c r="BD623" s="1"/>
      <c r="BE623" s="1"/>
      <c r="BF623" s="1"/>
    </row>
    <row r="624" spans="1:58" ht="12.75" customHeight="1" x14ac:dyDescent="0.2">
      <c r="A624" s="257"/>
      <c r="B624" s="257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258"/>
      <c r="BB624" s="259"/>
      <c r="BC624" s="1"/>
      <c r="BD624" s="1"/>
      <c r="BE624" s="1"/>
      <c r="BF624" s="1"/>
    </row>
    <row r="625" spans="1:58" ht="12.75" customHeight="1" x14ac:dyDescent="0.2">
      <c r="A625" s="257"/>
      <c r="B625" s="257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258"/>
      <c r="BB625" s="259"/>
      <c r="BC625" s="1"/>
      <c r="BD625" s="1"/>
      <c r="BE625" s="1"/>
      <c r="BF625" s="1"/>
    </row>
    <row r="626" spans="1:58" ht="12.75" customHeight="1" x14ac:dyDescent="0.2">
      <c r="A626" s="257"/>
      <c r="B626" s="257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258"/>
      <c r="BB626" s="259"/>
      <c r="BC626" s="1"/>
      <c r="BD626" s="1"/>
      <c r="BE626" s="1"/>
      <c r="BF626" s="1"/>
    </row>
    <row r="627" spans="1:58" ht="12.75" customHeight="1" x14ac:dyDescent="0.2">
      <c r="A627" s="257"/>
      <c r="B627" s="257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258"/>
      <c r="BB627" s="259"/>
      <c r="BC627" s="1"/>
      <c r="BD627" s="1"/>
      <c r="BE627" s="1"/>
      <c r="BF627" s="1"/>
    </row>
    <row r="628" spans="1:58" ht="12.75" customHeight="1" x14ac:dyDescent="0.2">
      <c r="A628" s="257"/>
      <c r="B628" s="257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258"/>
      <c r="BB628" s="259"/>
      <c r="BC628" s="1"/>
      <c r="BD628" s="1"/>
      <c r="BE628" s="1"/>
      <c r="BF628" s="1"/>
    </row>
    <row r="629" spans="1:58" ht="12.75" customHeight="1" x14ac:dyDescent="0.2">
      <c r="A629" s="257"/>
      <c r="B629" s="257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258"/>
      <c r="BB629" s="259"/>
      <c r="BC629" s="1"/>
      <c r="BD629" s="1"/>
      <c r="BE629" s="1"/>
      <c r="BF629" s="1"/>
    </row>
    <row r="630" spans="1:58" ht="12.75" customHeight="1" x14ac:dyDescent="0.2">
      <c r="A630" s="257"/>
      <c r="B630" s="257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258"/>
      <c r="BB630" s="259"/>
      <c r="BC630" s="1"/>
      <c r="BD630" s="1"/>
      <c r="BE630" s="1"/>
      <c r="BF630" s="1"/>
    </row>
    <row r="631" spans="1:58" ht="12.75" customHeight="1" x14ac:dyDescent="0.2">
      <c r="A631" s="257"/>
      <c r="B631" s="257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258"/>
      <c r="BB631" s="259"/>
      <c r="BC631" s="1"/>
      <c r="BD631" s="1"/>
      <c r="BE631" s="1"/>
      <c r="BF631" s="1"/>
    </row>
    <row r="632" spans="1:58" ht="12.75" customHeight="1" x14ac:dyDescent="0.2">
      <c r="A632" s="257"/>
      <c r="B632" s="257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258"/>
      <c r="BB632" s="259"/>
      <c r="BC632" s="1"/>
      <c r="BD632" s="1"/>
      <c r="BE632" s="1"/>
      <c r="BF632" s="1"/>
    </row>
    <row r="633" spans="1:58" ht="12.75" customHeight="1" x14ac:dyDescent="0.2">
      <c r="A633" s="257"/>
      <c r="B633" s="257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258"/>
      <c r="BB633" s="259"/>
      <c r="BC633" s="1"/>
      <c r="BD633" s="1"/>
      <c r="BE633" s="1"/>
      <c r="BF633" s="1"/>
    </row>
    <row r="634" spans="1:58" ht="12.75" customHeight="1" x14ac:dyDescent="0.2">
      <c r="A634" s="257"/>
      <c r="B634" s="257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258"/>
      <c r="BB634" s="259"/>
      <c r="BC634" s="1"/>
      <c r="BD634" s="1"/>
      <c r="BE634" s="1"/>
      <c r="BF634" s="1"/>
    </row>
    <row r="635" spans="1:58" ht="12.75" customHeight="1" x14ac:dyDescent="0.2">
      <c r="A635" s="257"/>
      <c r="B635" s="257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258"/>
      <c r="BB635" s="259"/>
      <c r="BC635" s="1"/>
      <c r="BD635" s="1"/>
      <c r="BE635" s="1"/>
      <c r="BF635" s="1"/>
    </row>
    <row r="636" spans="1:58" ht="12.75" customHeight="1" x14ac:dyDescent="0.2">
      <c r="A636" s="257"/>
      <c r="B636" s="257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258"/>
      <c r="BB636" s="259"/>
      <c r="BC636" s="1"/>
      <c r="BD636" s="1"/>
      <c r="BE636" s="1"/>
      <c r="BF636" s="1"/>
    </row>
    <row r="637" spans="1:58" ht="12.75" customHeight="1" x14ac:dyDescent="0.2">
      <c r="A637" s="257"/>
      <c r="B637" s="257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258"/>
      <c r="BB637" s="259"/>
      <c r="BC637" s="1"/>
      <c r="BD637" s="1"/>
      <c r="BE637" s="1"/>
      <c r="BF637" s="1"/>
    </row>
    <row r="638" spans="1:58" ht="12.75" customHeight="1" x14ac:dyDescent="0.2">
      <c r="A638" s="257"/>
      <c r="B638" s="257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258"/>
      <c r="BB638" s="259"/>
      <c r="BC638" s="1"/>
      <c r="BD638" s="1"/>
      <c r="BE638" s="1"/>
      <c r="BF638" s="1"/>
    </row>
    <row r="639" spans="1:58" ht="12.75" customHeight="1" x14ac:dyDescent="0.2">
      <c r="A639" s="257"/>
      <c r="B639" s="257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258"/>
      <c r="BB639" s="259"/>
      <c r="BC639" s="1"/>
      <c r="BD639" s="1"/>
      <c r="BE639" s="1"/>
      <c r="BF639" s="1"/>
    </row>
    <row r="640" spans="1:58" ht="12.75" customHeight="1" x14ac:dyDescent="0.2">
      <c r="A640" s="257"/>
      <c r="B640" s="257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258"/>
      <c r="BB640" s="259"/>
      <c r="BC640" s="1"/>
      <c r="BD640" s="1"/>
      <c r="BE640" s="1"/>
      <c r="BF640" s="1"/>
    </row>
    <row r="641" spans="1:58" ht="12.75" customHeight="1" x14ac:dyDescent="0.2">
      <c r="A641" s="257"/>
      <c r="B641" s="257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258"/>
      <c r="BB641" s="259"/>
      <c r="BC641" s="1"/>
      <c r="BD641" s="1"/>
      <c r="BE641" s="1"/>
      <c r="BF641" s="1"/>
    </row>
    <row r="642" spans="1:58" ht="12.75" customHeight="1" x14ac:dyDescent="0.2">
      <c r="A642" s="257"/>
      <c r="B642" s="257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258"/>
      <c r="BB642" s="259"/>
      <c r="BC642" s="1"/>
      <c r="BD642" s="1"/>
      <c r="BE642" s="1"/>
      <c r="BF642" s="1"/>
    </row>
    <row r="643" spans="1:58" ht="12.75" customHeight="1" x14ac:dyDescent="0.2">
      <c r="A643" s="257"/>
      <c r="B643" s="257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258"/>
      <c r="BB643" s="259"/>
      <c r="BC643" s="1"/>
      <c r="BD643" s="1"/>
      <c r="BE643" s="1"/>
      <c r="BF643" s="1"/>
    </row>
    <row r="644" spans="1:58" ht="12.75" customHeight="1" x14ac:dyDescent="0.2">
      <c r="A644" s="257"/>
      <c r="B644" s="257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258"/>
      <c r="BB644" s="259"/>
      <c r="BC644" s="1"/>
      <c r="BD644" s="1"/>
      <c r="BE644" s="1"/>
      <c r="BF644" s="1"/>
    </row>
    <row r="645" spans="1:58" ht="12.75" customHeight="1" x14ac:dyDescent="0.2">
      <c r="A645" s="257"/>
      <c r="B645" s="257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258"/>
      <c r="BB645" s="259"/>
      <c r="BC645" s="1"/>
      <c r="BD645" s="1"/>
      <c r="BE645" s="1"/>
      <c r="BF645" s="1"/>
    </row>
    <row r="646" spans="1:58" ht="12.75" customHeight="1" x14ac:dyDescent="0.2">
      <c r="A646" s="257"/>
      <c r="B646" s="257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258"/>
      <c r="BB646" s="259"/>
      <c r="BC646" s="1"/>
      <c r="BD646" s="1"/>
      <c r="BE646" s="1"/>
      <c r="BF646" s="1"/>
    </row>
    <row r="647" spans="1:58" ht="12.75" customHeight="1" x14ac:dyDescent="0.2">
      <c r="A647" s="257"/>
      <c r="B647" s="257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258"/>
      <c r="BB647" s="259"/>
      <c r="BC647" s="1"/>
      <c r="BD647" s="1"/>
      <c r="BE647" s="1"/>
      <c r="BF647" s="1"/>
    </row>
    <row r="648" spans="1:58" ht="12.75" customHeight="1" x14ac:dyDescent="0.2">
      <c r="A648" s="257"/>
      <c r="B648" s="257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258"/>
      <c r="BB648" s="259"/>
      <c r="BC648" s="1"/>
      <c r="BD648" s="1"/>
      <c r="BE648" s="1"/>
      <c r="BF648" s="1"/>
    </row>
    <row r="649" spans="1:58" ht="12.75" customHeight="1" x14ac:dyDescent="0.2">
      <c r="A649" s="257"/>
      <c r="B649" s="257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258"/>
      <c r="BB649" s="259"/>
      <c r="BC649" s="1"/>
      <c r="BD649" s="1"/>
      <c r="BE649" s="1"/>
      <c r="BF649" s="1"/>
    </row>
    <row r="650" spans="1:58" ht="12.75" customHeight="1" x14ac:dyDescent="0.2">
      <c r="A650" s="257"/>
      <c r="B650" s="257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258"/>
      <c r="BB650" s="259"/>
      <c r="BC650" s="1"/>
      <c r="BD650" s="1"/>
      <c r="BE650" s="1"/>
      <c r="BF650" s="1"/>
    </row>
    <row r="651" spans="1:58" ht="12.75" customHeight="1" x14ac:dyDescent="0.2">
      <c r="A651" s="257"/>
      <c r="B651" s="257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258"/>
      <c r="BB651" s="259"/>
      <c r="BC651" s="1"/>
      <c r="BD651" s="1"/>
      <c r="BE651" s="1"/>
      <c r="BF651" s="1"/>
    </row>
    <row r="652" spans="1:58" ht="12.75" customHeight="1" x14ac:dyDescent="0.2">
      <c r="A652" s="257"/>
      <c r="B652" s="257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258"/>
      <c r="BB652" s="259"/>
      <c r="BC652" s="1"/>
      <c r="BD652" s="1"/>
      <c r="BE652" s="1"/>
      <c r="BF652" s="1"/>
    </row>
    <row r="653" spans="1:58" ht="12.75" customHeight="1" x14ac:dyDescent="0.2">
      <c r="A653" s="257"/>
      <c r="B653" s="257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258"/>
      <c r="BB653" s="259"/>
      <c r="BC653" s="1"/>
      <c r="BD653" s="1"/>
      <c r="BE653" s="1"/>
      <c r="BF653" s="1"/>
    </row>
    <row r="654" spans="1:58" ht="12.75" customHeight="1" x14ac:dyDescent="0.2">
      <c r="A654" s="257"/>
      <c r="B654" s="257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258"/>
      <c r="BB654" s="259"/>
      <c r="BC654" s="1"/>
      <c r="BD654" s="1"/>
      <c r="BE654" s="1"/>
      <c r="BF654" s="1"/>
    </row>
    <row r="655" spans="1:58" ht="12.75" customHeight="1" x14ac:dyDescent="0.2">
      <c r="A655" s="257"/>
      <c r="B655" s="257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258"/>
      <c r="BB655" s="259"/>
      <c r="BC655" s="1"/>
      <c r="BD655" s="1"/>
      <c r="BE655" s="1"/>
      <c r="BF655" s="1"/>
    </row>
    <row r="656" spans="1:58" ht="12.75" customHeight="1" x14ac:dyDescent="0.2">
      <c r="A656" s="257"/>
      <c r="B656" s="257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258"/>
      <c r="BB656" s="259"/>
      <c r="BC656" s="1"/>
      <c r="BD656" s="1"/>
      <c r="BE656" s="1"/>
      <c r="BF656" s="1"/>
    </row>
    <row r="657" spans="1:58" ht="12.75" customHeight="1" x14ac:dyDescent="0.2">
      <c r="A657" s="257"/>
      <c r="B657" s="257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258"/>
      <c r="BB657" s="259"/>
      <c r="BC657" s="1"/>
      <c r="BD657" s="1"/>
      <c r="BE657" s="1"/>
      <c r="BF657" s="1"/>
    </row>
    <row r="658" spans="1:58" ht="12.75" customHeight="1" x14ac:dyDescent="0.2">
      <c r="A658" s="257"/>
      <c r="B658" s="257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258"/>
      <c r="BB658" s="259"/>
      <c r="BC658" s="1"/>
      <c r="BD658" s="1"/>
      <c r="BE658" s="1"/>
      <c r="BF658" s="1"/>
    </row>
    <row r="659" spans="1:58" ht="12.75" customHeight="1" x14ac:dyDescent="0.2">
      <c r="A659" s="257"/>
      <c r="B659" s="257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258"/>
      <c r="BB659" s="259"/>
      <c r="BC659" s="1"/>
      <c r="BD659" s="1"/>
      <c r="BE659" s="1"/>
      <c r="BF659" s="1"/>
    </row>
    <row r="660" spans="1:58" ht="12.75" customHeight="1" x14ac:dyDescent="0.2">
      <c r="A660" s="257"/>
      <c r="B660" s="257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258"/>
      <c r="BB660" s="259"/>
      <c r="BC660" s="1"/>
      <c r="BD660" s="1"/>
      <c r="BE660" s="1"/>
      <c r="BF660" s="1"/>
    </row>
    <row r="661" spans="1:58" ht="12.75" customHeight="1" x14ac:dyDescent="0.2">
      <c r="A661" s="257"/>
      <c r="B661" s="257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258"/>
      <c r="BB661" s="259"/>
      <c r="BC661" s="1"/>
      <c r="BD661" s="1"/>
      <c r="BE661" s="1"/>
      <c r="BF661" s="1"/>
    </row>
    <row r="662" spans="1:58" ht="12.75" customHeight="1" x14ac:dyDescent="0.2">
      <c r="A662" s="257"/>
      <c r="B662" s="257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258"/>
      <c r="BB662" s="259"/>
      <c r="BC662" s="1"/>
      <c r="BD662" s="1"/>
      <c r="BE662" s="1"/>
      <c r="BF662" s="1"/>
    </row>
    <row r="663" spans="1:58" ht="12.75" customHeight="1" x14ac:dyDescent="0.2">
      <c r="A663" s="257"/>
      <c r="B663" s="257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258"/>
      <c r="BB663" s="259"/>
      <c r="BC663" s="1"/>
      <c r="BD663" s="1"/>
      <c r="BE663" s="1"/>
      <c r="BF663" s="1"/>
    </row>
    <row r="664" spans="1:58" ht="12.75" customHeight="1" x14ac:dyDescent="0.2">
      <c r="A664" s="257"/>
      <c r="B664" s="257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258"/>
      <c r="BB664" s="259"/>
      <c r="BC664" s="1"/>
      <c r="BD664" s="1"/>
      <c r="BE664" s="1"/>
      <c r="BF664" s="1"/>
    </row>
    <row r="665" spans="1:58" ht="12.75" customHeight="1" x14ac:dyDescent="0.2">
      <c r="A665" s="257"/>
      <c r="B665" s="257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258"/>
      <c r="BB665" s="259"/>
      <c r="BC665" s="1"/>
      <c r="BD665" s="1"/>
      <c r="BE665" s="1"/>
      <c r="BF665" s="1"/>
    </row>
    <row r="666" spans="1:58" ht="12.75" customHeight="1" x14ac:dyDescent="0.2">
      <c r="A666" s="257"/>
      <c r="B666" s="257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258"/>
      <c r="BB666" s="259"/>
      <c r="BC666" s="1"/>
      <c r="BD666" s="1"/>
      <c r="BE666" s="1"/>
      <c r="BF666" s="1"/>
    </row>
    <row r="667" spans="1:58" ht="12.75" customHeight="1" x14ac:dyDescent="0.2">
      <c r="A667" s="257"/>
      <c r="B667" s="257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258"/>
      <c r="BB667" s="259"/>
      <c r="BC667" s="1"/>
      <c r="BD667" s="1"/>
      <c r="BE667" s="1"/>
      <c r="BF667" s="1"/>
    </row>
    <row r="668" spans="1:58" ht="12.75" customHeight="1" x14ac:dyDescent="0.2">
      <c r="A668" s="257"/>
      <c r="B668" s="257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258"/>
      <c r="BB668" s="259"/>
      <c r="BC668" s="1"/>
      <c r="BD668" s="1"/>
      <c r="BE668" s="1"/>
      <c r="BF668" s="1"/>
    </row>
    <row r="669" spans="1:58" ht="12.75" customHeight="1" x14ac:dyDescent="0.2">
      <c r="A669" s="257"/>
      <c r="B669" s="257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258"/>
      <c r="BB669" s="259"/>
      <c r="BC669" s="1"/>
      <c r="BD669" s="1"/>
      <c r="BE669" s="1"/>
      <c r="BF669" s="1"/>
    </row>
    <row r="670" spans="1:58" ht="12.75" customHeight="1" x14ac:dyDescent="0.2">
      <c r="A670" s="257"/>
      <c r="B670" s="257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258"/>
      <c r="BB670" s="259"/>
      <c r="BC670" s="1"/>
      <c r="BD670" s="1"/>
      <c r="BE670" s="1"/>
      <c r="BF670" s="1"/>
    </row>
    <row r="671" spans="1:58" ht="12.75" customHeight="1" x14ac:dyDescent="0.2">
      <c r="A671" s="257"/>
      <c r="B671" s="257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258"/>
      <c r="BB671" s="259"/>
      <c r="BC671" s="1"/>
      <c r="BD671" s="1"/>
      <c r="BE671" s="1"/>
      <c r="BF671" s="1"/>
    </row>
    <row r="672" spans="1:58" ht="12.75" customHeight="1" x14ac:dyDescent="0.2">
      <c r="A672" s="257"/>
      <c r="B672" s="257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258"/>
      <c r="BB672" s="259"/>
      <c r="BC672" s="1"/>
      <c r="BD672" s="1"/>
      <c r="BE672" s="1"/>
      <c r="BF672" s="1"/>
    </row>
    <row r="673" spans="1:58" ht="12.75" customHeight="1" x14ac:dyDescent="0.2">
      <c r="A673" s="257"/>
      <c r="B673" s="257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258"/>
      <c r="BB673" s="259"/>
      <c r="BC673" s="1"/>
      <c r="BD673" s="1"/>
      <c r="BE673" s="1"/>
      <c r="BF673" s="1"/>
    </row>
    <row r="674" spans="1:58" ht="12.75" customHeight="1" x14ac:dyDescent="0.2">
      <c r="A674" s="257"/>
      <c r="B674" s="257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258"/>
      <c r="BB674" s="259"/>
      <c r="BC674" s="1"/>
      <c r="BD674" s="1"/>
      <c r="BE674" s="1"/>
      <c r="BF674" s="1"/>
    </row>
    <row r="675" spans="1:58" ht="12.75" customHeight="1" x14ac:dyDescent="0.2">
      <c r="A675" s="257"/>
      <c r="B675" s="257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258"/>
      <c r="BB675" s="259"/>
      <c r="BC675" s="1"/>
      <c r="BD675" s="1"/>
      <c r="BE675" s="1"/>
      <c r="BF675" s="1"/>
    </row>
    <row r="676" spans="1:58" ht="12.75" customHeight="1" x14ac:dyDescent="0.2">
      <c r="A676" s="257"/>
      <c r="B676" s="257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258"/>
      <c r="BB676" s="259"/>
      <c r="BC676" s="1"/>
      <c r="BD676" s="1"/>
      <c r="BE676" s="1"/>
      <c r="BF676" s="1"/>
    </row>
    <row r="677" spans="1:58" ht="12.75" customHeight="1" x14ac:dyDescent="0.2">
      <c r="A677" s="257"/>
      <c r="B677" s="257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258"/>
      <c r="BB677" s="259"/>
      <c r="BC677" s="1"/>
      <c r="BD677" s="1"/>
      <c r="BE677" s="1"/>
      <c r="BF677" s="1"/>
    </row>
    <row r="678" spans="1:58" ht="12.75" customHeight="1" x14ac:dyDescent="0.2">
      <c r="A678" s="257"/>
      <c r="B678" s="257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258"/>
      <c r="BB678" s="259"/>
      <c r="BC678" s="1"/>
      <c r="BD678" s="1"/>
      <c r="BE678" s="1"/>
      <c r="BF678" s="1"/>
    </row>
    <row r="679" spans="1:58" ht="12.75" customHeight="1" x14ac:dyDescent="0.2">
      <c r="A679" s="257"/>
      <c r="B679" s="257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258"/>
      <c r="BB679" s="259"/>
      <c r="BC679" s="1"/>
      <c r="BD679" s="1"/>
      <c r="BE679" s="1"/>
      <c r="BF679" s="1"/>
    </row>
    <row r="680" spans="1:58" ht="12.75" customHeight="1" x14ac:dyDescent="0.2">
      <c r="A680" s="257"/>
      <c r="B680" s="257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258"/>
      <c r="BB680" s="259"/>
      <c r="BC680" s="1"/>
      <c r="BD680" s="1"/>
      <c r="BE680" s="1"/>
      <c r="BF680" s="1"/>
    </row>
    <row r="681" spans="1:58" ht="12.75" customHeight="1" x14ac:dyDescent="0.2">
      <c r="A681" s="257"/>
      <c r="B681" s="257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258"/>
      <c r="BB681" s="259"/>
      <c r="BC681" s="1"/>
      <c r="BD681" s="1"/>
      <c r="BE681" s="1"/>
      <c r="BF681" s="1"/>
    </row>
    <row r="682" spans="1:58" ht="12.75" customHeight="1" x14ac:dyDescent="0.2">
      <c r="A682" s="257"/>
      <c r="B682" s="257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258"/>
      <c r="BB682" s="259"/>
      <c r="BC682" s="1"/>
      <c r="BD682" s="1"/>
      <c r="BE682" s="1"/>
      <c r="BF682" s="1"/>
    </row>
    <row r="683" spans="1:58" ht="12.75" customHeight="1" x14ac:dyDescent="0.2">
      <c r="A683" s="257"/>
      <c r="B683" s="257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258"/>
      <c r="BB683" s="259"/>
      <c r="BC683" s="1"/>
      <c r="BD683" s="1"/>
      <c r="BE683" s="1"/>
      <c r="BF683" s="1"/>
    </row>
    <row r="684" spans="1:58" ht="12.75" customHeight="1" x14ac:dyDescent="0.2">
      <c r="A684" s="257"/>
      <c r="B684" s="257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258"/>
      <c r="BB684" s="259"/>
      <c r="BC684" s="1"/>
      <c r="BD684" s="1"/>
      <c r="BE684" s="1"/>
      <c r="BF684" s="1"/>
    </row>
    <row r="685" spans="1:58" ht="12.75" customHeight="1" x14ac:dyDescent="0.2">
      <c r="A685" s="257"/>
      <c r="B685" s="257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258"/>
      <c r="BB685" s="259"/>
      <c r="BC685" s="1"/>
      <c r="BD685" s="1"/>
      <c r="BE685" s="1"/>
      <c r="BF685" s="1"/>
    </row>
    <row r="686" spans="1:58" ht="12.75" customHeight="1" x14ac:dyDescent="0.2">
      <c r="A686" s="257"/>
      <c r="B686" s="257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258"/>
      <c r="BB686" s="259"/>
      <c r="BC686" s="1"/>
      <c r="BD686" s="1"/>
      <c r="BE686" s="1"/>
      <c r="BF686" s="1"/>
    </row>
    <row r="687" spans="1:58" ht="12.75" customHeight="1" x14ac:dyDescent="0.2">
      <c r="A687" s="257"/>
      <c r="B687" s="257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258"/>
      <c r="BB687" s="259"/>
      <c r="BC687" s="1"/>
      <c r="BD687" s="1"/>
      <c r="BE687" s="1"/>
      <c r="BF687" s="1"/>
    </row>
    <row r="688" spans="1:58" ht="12.75" customHeight="1" x14ac:dyDescent="0.2">
      <c r="A688" s="257"/>
      <c r="B688" s="257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258"/>
      <c r="BB688" s="259"/>
      <c r="BC688" s="1"/>
      <c r="BD688" s="1"/>
      <c r="BE688" s="1"/>
      <c r="BF688" s="1"/>
    </row>
    <row r="689" spans="1:58" ht="12.75" customHeight="1" x14ac:dyDescent="0.2">
      <c r="A689" s="257"/>
      <c r="B689" s="257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258"/>
      <c r="BB689" s="259"/>
      <c r="BC689" s="1"/>
      <c r="BD689" s="1"/>
      <c r="BE689" s="1"/>
      <c r="BF689" s="1"/>
    </row>
    <row r="690" spans="1:58" ht="12.75" customHeight="1" x14ac:dyDescent="0.2">
      <c r="A690" s="257"/>
      <c r="B690" s="257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258"/>
      <c r="BB690" s="259"/>
      <c r="BC690" s="1"/>
      <c r="BD690" s="1"/>
      <c r="BE690" s="1"/>
      <c r="BF690" s="1"/>
    </row>
    <row r="691" spans="1:58" ht="12.75" customHeight="1" x14ac:dyDescent="0.2">
      <c r="A691" s="257"/>
      <c r="B691" s="257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258"/>
      <c r="BB691" s="259"/>
      <c r="BC691" s="1"/>
      <c r="BD691" s="1"/>
      <c r="BE691" s="1"/>
      <c r="BF691" s="1"/>
    </row>
    <row r="692" spans="1:58" ht="12.75" customHeight="1" x14ac:dyDescent="0.2">
      <c r="A692" s="257"/>
      <c r="B692" s="257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258"/>
      <c r="BB692" s="259"/>
      <c r="BC692" s="1"/>
      <c r="BD692" s="1"/>
      <c r="BE692" s="1"/>
      <c r="BF692" s="1"/>
    </row>
    <row r="693" spans="1:58" ht="12.75" customHeight="1" x14ac:dyDescent="0.2">
      <c r="A693" s="257"/>
      <c r="B693" s="257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258"/>
      <c r="BB693" s="259"/>
      <c r="BC693" s="1"/>
      <c r="BD693" s="1"/>
      <c r="BE693" s="1"/>
      <c r="BF693" s="1"/>
    </row>
    <row r="694" spans="1:58" ht="12.75" customHeight="1" x14ac:dyDescent="0.2">
      <c r="A694" s="257"/>
      <c r="B694" s="257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258"/>
      <c r="BB694" s="259"/>
      <c r="BC694" s="1"/>
      <c r="BD694" s="1"/>
      <c r="BE694" s="1"/>
      <c r="BF694" s="1"/>
    </row>
    <row r="695" spans="1:58" ht="12.75" customHeight="1" x14ac:dyDescent="0.2">
      <c r="A695" s="257"/>
      <c r="B695" s="257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258"/>
      <c r="BB695" s="259"/>
      <c r="BC695" s="1"/>
      <c r="BD695" s="1"/>
      <c r="BE695" s="1"/>
      <c r="BF695" s="1"/>
    </row>
    <row r="696" spans="1:58" ht="12.75" customHeight="1" x14ac:dyDescent="0.2">
      <c r="A696" s="257"/>
      <c r="B696" s="257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258"/>
      <c r="BB696" s="259"/>
      <c r="BC696" s="1"/>
      <c r="BD696" s="1"/>
      <c r="BE696" s="1"/>
      <c r="BF696" s="1"/>
    </row>
    <row r="697" spans="1:58" ht="12.75" customHeight="1" x14ac:dyDescent="0.2">
      <c r="A697" s="257"/>
      <c r="B697" s="257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258"/>
      <c r="BB697" s="259"/>
      <c r="BC697" s="1"/>
      <c r="BD697" s="1"/>
      <c r="BE697" s="1"/>
      <c r="BF697" s="1"/>
    </row>
    <row r="698" spans="1:58" ht="12.75" customHeight="1" x14ac:dyDescent="0.2">
      <c r="A698" s="257"/>
      <c r="B698" s="257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258"/>
      <c r="BB698" s="259"/>
      <c r="BC698" s="1"/>
      <c r="BD698" s="1"/>
      <c r="BE698" s="1"/>
      <c r="BF698" s="1"/>
    </row>
    <row r="699" spans="1:58" ht="12.75" customHeight="1" x14ac:dyDescent="0.2">
      <c r="A699" s="257"/>
      <c r="B699" s="257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258"/>
      <c r="BB699" s="259"/>
      <c r="BC699" s="1"/>
      <c r="BD699" s="1"/>
      <c r="BE699" s="1"/>
      <c r="BF699" s="1"/>
    </row>
    <row r="700" spans="1:58" ht="12.75" customHeight="1" x14ac:dyDescent="0.2">
      <c r="A700" s="257"/>
      <c r="B700" s="257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258"/>
      <c r="BB700" s="259"/>
      <c r="BC700" s="1"/>
      <c r="BD700" s="1"/>
      <c r="BE700" s="1"/>
      <c r="BF700" s="1"/>
    </row>
    <row r="701" spans="1:58" ht="12.75" customHeight="1" x14ac:dyDescent="0.2">
      <c r="A701" s="257"/>
      <c r="B701" s="257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258"/>
      <c r="BB701" s="259"/>
      <c r="BC701" s="1"/>
      <c r="BD701" s="1"/>
      <c r="BE701" s="1"/>
      <c r="BF701" s="1"/>
    </row>
    <row r="702" spans="1:58" ht="12.75" customHeight="1" x14ac:dyDescent="0.2">
      <c r="A702" s="257"/>
      <c r="B702" s="257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258"/>
      <c r="BB702" s="259"/>
      <c r="BC702" s="1"/>
      <c r="BD702" s="1"/>
      <c r="BE702" s="1"/>
      <c r="BF702" s="1"/>
    </row>
    <row r="703" spans="1:58" ht="12.75" customHeight="1" x14ac:dyDescent="0.2">
      <c r="A703" s="257"/>
      <c r="B703" s="257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258"/>
      <c r="BB703" s="259"/>
      <c r="BC703" s="1"/>
      <c r="BD703" s="1"/>
      <c r="BE703" s="1"/>
      <c r="BF703" s="1"/>
    </row>
    <row r="704" spans="1:58" ht="12.75" customHeight="1" x14ac:dyDescent="0.2">
      <c r="A704" s="257"/>
      <c r="B704" s="257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258"/>
      <c r="BB704" s="259"/>
      <c r="BC704" s="1"/>
      <c r="BD704" s="1"/>
      <c r="BE704" s="1"/>
      <c r="BF704" s="1"/>
    </row>
    <row r="705" spans="1:58" ht="12.75" customHeight="1" x14ac:dyDescent="0.2">
      <c r="A705" s="257"/>
      <c r="B705" s="257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258"/>
      <c r="BB705" s="259"/>
      <c r="BC705" s="1"/>
      <c r="BD705" s="1"/>
      <c r="BE705" s="1"/>
      <c r="BF705" s="1"/>
    </row>
    <row r="706" spans="1:58" ht="12.75" customHeight="1" x14ac:dyDescent="0.2">
      <c r="A706" s="257"/>
      <c r="B706" s="257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258"/>
      <c r="BB706" s="259"/>
      <c r="BC706" s="1"/>
      <c r="BD706" s="1"/>
      <c r="BE706" s="1"/>
      <c r="BF706" s="1"/>
    </row>
    <row r="707" spans="1:58" ht="12.75" customHeight="1" x14ac:dyDescent="0.2">
      <c r="A707" s="257"/>
      <c r="B707" s="257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258"/>
      <c r="BB707" s="259"/>
      <c r="BC707" s="1"/>
      <c r="BD707" s="1"/>
      <c r="BE707" s="1"/>
      <c r="BF707" s="1"/>
    </row>
    <row r="708" spans="1:58" ht="12.75" customHeight="1" x14ac:dyDescent="0.2">
      <c r="A708" s="257"/>
      <c r="B708" s="257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258"/>
      <c r="BB708" s="259"/>
      <c r="BC708" s="1"/>
      <c r="BD708" s="1"/>
      <c r="BE708" s="1"/>
      <c r="BF708" s="1"/>
    </row>
    <row r="709" spans="1:58" ht="12.75" customHeight="1" x14ac:dyDescent="0.2">
      <c r="A709" s="257"/>
      <c r="B709" s="257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258"/>
      <c r="BB709" s="259"/>
      <c r="BC709" s="1"/>
      <c r="BD709" s="1"/>
      <c r="BE709" s="1"/>
      <c r="BF709" s="1"/>
    </row>
    <row r="710" spans="1:58" ht="12.75" customHeight="1" x14ac:dyDescent="0.2">
      <c r="A710" s="257"/>
      <c r="B710" s="257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258"/>
      <c r="BB710" s="259"/>
      <c r="BC710" s="1"/>
      <c r="BD710" s="1"/>
      <c r="BE710" s="1"/>
      <c r="BF710" s="1"/>
    </row>
    <row r="711" spans="1:58" ht="12.75" customHeight="1" x14ac:dyDescent="0.2">
      <c r="A711" s="257"/>
      <c r="B711" s="257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258"/>
      <c r="BB711" s="259"/>
      <c r="BC711" s="1"/>
      <c r="BD711" s="1"/>
      <c r="BE711" s="1"/>
      <c r="BF711" s="1"/>
    </row>
    <row r="712" spans="1:58" ht="12.75" customHeight="1" x14ac:dyDescent="0.2">
      <c r="A712" s="257"/>
      <c r="B712" s="257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258"/>
      <c r="BB712" s="259"/>
      <c r="BC712" s="1"/>
      <c r="BD712" s="1"/>
      <c r="BE712" s="1"/>
      <c r="BF712" s="1"/>
    </row>
    <row r="713" spans="1:58" ht="12.75" customHeight="1" x14ac:dyDescent="0.2">
      <c r="A713" s="257"/>
      <c r="B713" s="257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258"/>
      <c r="BB713" s="259"/>
      <c r="BC713" s="1"/>
      <c r="BD713" s="1"/>
      <c r="BE713" s="1"/>
      <c r="BF713" s="1"/>
    </row>
    <row r="714" spans="1:58" ht="12.75" customHeight="1" x14ac:dyDescent="0.2">
      <c r="A714" s="257"/>
      <c r="B714" s="257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258"/>
      <c r="BB714" s="259"/>
      <c r="BC714" s="1"/>
      <c r="BD714" s="1"/>
      <c r="BE714" s="1"/>
      <c r="BF714" s="1"/>
    </row>
    <row r="715" spans="1:58" ht="12.75" customHeight="1" x14ac:dyDescent="0.2">
      <c r="A715" s="257"/>
      <c r="B715" s="257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258"/>
      <c r="BB715" s="259"/>
      <c r="BC715" s="1"/>
      <c r="BD715" s="1"/>
      <c r="BE715" s="1"/>
      <c r="BF715" s="1"/>
    </row>
    <row r="716" spans="1:58" ht="12.75" customHeight="1" x14ac:dyDescent="0.2">
      <c r="A716" s="257"/>
      <c r="B716" s="257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258"/>
      <c r="BB716" s="259"/>
      <c r="BC716" s="1"/>
      <c r="BD716" s="1"/>
      <c r="BE716" s="1"/>
      <c r="BF716" s="1"/>
    </row>
    <row r="717" spans="1:58" ht="12.75" customHeight="1" x14ac:dyDescent="0.2">
      <c r="A717" s="257"/>
      <c r="B717" s="257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258"/>
      <c r="BB717" s="259"/>
      <c r="BC717" s="1"/>
      <c r="BD717" s="1"/>
      <c r="BE717" s="1"/>
      <c r="BF717" s="1"/>
    </row>
    <row r="718" spans="1:58" ht="12.75" customHeight="1" x14ac:dyDescent="0.2">
      <c r="A718" s="257"/>
      <c r="B718" s="257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258"/>
      <c r="BB718" s="259"/>
      <c r="BC718" s="1"/>
      <c r="BD718" s="1"/>
      <c r="BE718" s="1"/>
      <c r="BF718" s="1"/>
    </row>
    <row r="719" spans="1:58" ht="12.75" customHeight="1" x14ac:dyDescent="0.2">
      <c r="A719" s="257"/>
      <c r="B719" s="257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258"/>
      <c r="BB719" s="259"/>
      <c r="BC719" s="1"/>
      <c r="BD719" s="1"/>
      <c r="BE719" s="1"/>
      <c r="BF719" s="1"/>
    </row>
    <row r="720" spans="1:58" ht="12.75" customHeight="1" x14ac:dyDescent="0.2">
      <c r="A720" s="257"/>
      <c r="B720" s="257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258"/>
      <c r="BB720" s="259"/>
      <c r="BC720" s="1"/>
      <c r="BD720" s="1"/>
      <c r="BE720" s="1"/>
      <c r="BF720" s="1"/>
    </row>
    <row r="721" spans="1:58" ht="12.75" customHeight="1" x14ac:dyDescent="0.2">
      <c r="A721" s="257"/>
      <c r="B721" s="257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258"/>
      <c r="BB721" s="259"/>
      <c r="BC721" s="1"/>
      <c r="BD721" s="1"/>
      <c r="BE721" s="1"/>
      <c r="BF721" s="1"/>
    </row>
    <row r="722" spans="1:58" ht="12.75" customHeight="1" x14ac:dyDescent="0.2">
      <c r="A722" s="257"/>
      <c r="B722" s="257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258"/>
      <c r="BB722" s="259"/>
      <c r="BC722" s="1"/>
      <c r="BD722" s="1"/>
      <c r="BE722" s="1"/>
      <c r="BF722" s="1"/>
    </row>
    <row r="723" spans="1:58" ht="12.75" customHeight="1" x14ac:dyDescent="0.2">
      <c r="A723" s="257"/>
      <c r="B723" s="257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258"/>
      <c r="BB723" s="259"/>
      <c r="BC723" s="1"/>
      <c r="BD723" s="1"/>
      <c r="BE723" s="1"/>
      <c r="BF723" s="1"/>
    </row>
    <row r="724" spans="1:58" ht="12.75" customHeight="1" x14ac:dyDescent="0.2">
      <c r="A724" s="257"/>
      <c r="B724" s="257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258"/>
      <c r="BB724" s="259"/>
      <c r="BC724" s="1"/>
      <c r="BD724" s="1"/>
      <c r="BE724" s="1"/>
      <c r="BF724" s="1"/>
    </row>
    <row r="725" spans="1:58" ht="12.75" customHeight="1" x14ac:dyDescent="0.2">
      <c r="A725" s="257"/>
      <c r="B725" s="257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258"/>
      <c r="BB725" s="259"/>
      <c r="BC725" s="1"/>
      <c r="BD725" s="1"/>
      <c r="BE725" s="1"/>
      <c r="BF725" s="1"/>
    </row>
    <row r="726" spans="1:58" ht="12.75" customHeight="1" x14ac:dyDescent="0.2">
      <c r="A726" s="257"/>
      <c r="B726" s="257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258"/>
      <c r="BB726" s="259"/>
      <c r="BC726" s="1"/>
      <c r="BD726" s="1"/>
      <c r="BE726" s="1"/>
      <c r="BF726" s="1"/>
    </row>
    <row r="727" spans="1:58" ht="12.75" customHeight="1" x14ac:dyDescent="0.2">
      <c r="A727" s="257"/>
      <c r="B727" s="257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258"/>
      <c r="BB727" s="259"/>
      <c r="BC727" s="1"/>
      <c r="BD727" s="1"/>
      <c r="BE727" s="1"/>
      <c r="BF727" s="1"/>
    </row>
    <row r="728" spans="1:58" ht="12.75" customHeight="1" x14ac:dyDescent="0.2">
      <c r="A728" s="257"/>
      <c r="B728" s="257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258"/>
      <c r="BB728" s="259"/>
      <c r="BC728" s="1"/>
      <c r="BD728" s="1"/>
      <c r="BE728" s="1"/>
      <c r="BF728" s="1"/>
    </row>
    <row r="729" spans="1:58" ht="12.75" customHeight="1" x14ac:dyDescent="0.2">
      <c r="A729" s="257"/>
      <c r="B729" s="257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258"/>
      <c r="BB729" s="259"/>
      <c r="BC729" s="1"/>
      <c r="BD729" s="1"/>
      <c r="BE729" s="1"/>
      <c r="BF729" s="1"/>
    </row>
    <row r="730" spans="1:58" ht="12.75" customHeight="1" x14ac:dyDescent="0.2">
      <c r="A730" s="257"/>
      <c r="B730" s="257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258"/>
      <c r="BB730" s="259"/>
      <c r="BC730" s="1"/>
      <c r="BD730" s="1"/>
      <c r="BE730" s="1"/>
      <c r="BF730" s="1"/>
    </row>
    <row r="731" spans="1:58" ht="12.75" customHeight="1" x14ac:dyDescent="0.2">
      <c r="A731" s="257"/>
      <c r="B731" s="257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258"/>
      <c r="BB731" s="259"/>
      <c r="BC731" s="1"/>
      <c r="BD731" s="1"/>
      <c r="BE731" s="1"/>
      <c r="BF731" s="1"/>
    </row>
    <row r="732" spans="1:58" ht="12.75" customHeight="1" x14ac:dyDescent="0.2">
      <c r="A732" s="257"/>
      <c r="B732" s="257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258"/>
      <c r="BB732" s="259"/>
      <c r="BC732" s="1"/>
      <c r="BD732" s="1"/>
      <c r="BE732" s="1"/>
      <c r="BF732" s="1"/>
    </row>
    <row r="733" spans="1:58" ht="12.75" customHeight="1" x14ac:dyDescent="0.2">
      <c r="A733" s="257"/>
      <c r="B733" s="257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258"/>
      <c r="BB733" s="259"/>
      <c r="BC733" s="1"/>
      <c r="BD733" s="1"/>
      <c r="BE733" s="1"/>
      <c r="BF733" s="1"/>
    </row>
    <row r="734" spans="1:58" ht="12.75" customHeight="1" x14ac:dyDescent="0.2">
      <c r="A734" s="257"/>
      <c r="B734" s="257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258"/>
      <c r="BB734" s="259"/>
      <c r="BC734" s="1"/>
      <c r="BD734" s="1"/>
      <c r="BE734" s="1"/>
      <c r="BF734" s="1"/>
    </row>
    <row r="735" spans="1:58" ht="12.75" customHeight="1" x14ac:dyDescent="0.2">
      <c r="A735" s="257"/>
      <c r="B735" s="257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258"/>
      <c r="BB735" s="259"/>
      <c r="BC735" s="1"/>
      <c r="BD735" s="1"/>
      <c r="BE735" s="1"/>
      <c r="BF735" s="1"/>
    </row>
    <row r="736" spans="1:58" ht="12.75" customHeight="1" x14ac:dyDescent="0.2">
      <c r="A736" s="257"/>
      <c r="B736" s="257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258"/>
      <c r="BB736" s="259"/>
      <c r="BC736" s="1"/>
      <c r="BD736" s="1"/>
      <c r="BE736" s="1"/>
      <c r="BF736" s="1"/>
    </row>
    <row r="737" spans="1:58" ht="12.75" customHeight="1" x14ac:dyDescent="0.2">
      <c r="A737" s="257"/>
      <c r="B737" s="257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258"/>
      <c r="BB737" s="259"/>
      <c r="BC737" s="1"/>
      <c r="BD737" s="1"/>
      <c r="BE737" s="1"/>
      <c r="BF737" s="1"/>
    </row>
    <row r="738" spans="1:58" ht="12.75" customHeight="1" x14ac:dyDescent="0.2">
      <c r="A738" s="257"/>
      <c r="B738" s="257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258"/>
      <c r="BB738" s="259"/>
      <c r="BC738" s="1"/>
      <c r="BD738" s="1"/>
      <c r="BE738" s="1"/>
      <c r="BF738" s="1"/>
    </row>
    <row r="739" spans="1:58" ht="12.75" customHeight="1" x14ac:dyDescent="0.2">
      <c r="A739" s="257"/>
      <c r="B739" s="257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258"/>
      <c r="BB739" s="259"/>
      <c r="BC739" s="1"/>
      <c r="BD739" s="1"/>
      <c r="BE739" s="1"/>
      <c r="BF739" s="1"/>
    </row>
    <row r="740" spans="1:58" ht="12.75" customHeight="1" x14ac:dyDescent="0.2">
      <c r="A740" s="257"/>
      <c r="B740" s="257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258"/>
      <c r="BB740" s="259"/>
      <c r="BC740" s="1"/>
      <c r="BD740" s="1"/>
      <c r="BE740" s="1"/>
      <c r="BF740" s="1"/>
    </row>
    <row r="741" spans="1:58" ht="12.75" customHeight="1" x14ac:dyDescent="0.2">
      <c r="A741" s="257"/>
      <c r="B741" s="257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258"/>
      <c r="BB741" s="259"/>
      <c r="BC741" s="1"/>
      <c r="BD741" s="1"/>
      <c r="BE741" s="1"/>
      <c r="BF741" s="1"/>
    </row>
    <row r="742" spans="1:58" ht="12.75" customHeight="1" x14ac:dyDescent="0.2">
      <c r="A742" s="257"/>
      <c r="B742" s="257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258"/>
      <c r="BB742" s="259"/>
      <c r="BC742" s="1"/>
      <c r="BD742" s="1"/>
      <c r="BE742" s="1"/>
      <c r="BF742" s="1"/>
    </row>
    <row r="743" spans="1:58" ht="12.75" customHeight="1" x14ac:dyDescent="0.2">
      <c r="A743" s="257"/>
      <c r="B743" s="257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258"/>
      <c r="BB743" s="259"/>
      <c r="BC743" s="1"/>
      <c r="BD743" s="1"/>
      <c r="BE743" s="1"/>
      <c r="BF743" s="1"/>
    </row>
    <row r="744" spans="1:58" ht="12.75" customHeight="1" x14ac:dyDescent="0.2">
      <c r="A744" s="257"/>
      <c r="B744" s="257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258"/>
      <c r="BB744" s="259"/>
      <c r="BC744" s="1"/>
      <c r="BD744" s="1"/>
      <c r="BE744" s="1"/>
      <c r="BF744" s="1"/>
    </row>
    <row r="745" spans="1:58" ht="12.75" customHeight="1" x14ac:dyDescent="0.2">
      <c r="A745" s="257"/>
      <c r="B745" s="257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258"/>
      <c r="BB745" s="259"/>
      <c r="BC745" s="1"/>
      <c r="BD745" s="1"/>
      <c r="BE745" s="1"/>
      <c r="BF745" s="1"/>
    </row>
    <row r="746" spans="1:58" ht="12.75" customHeight="1" x14ac:dyDescent="0.2">
      <c r="A746" s="257"/>
      <c r="B746" s="257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258"/>
      <c r="BB746" s="259"/>
      <c r="BC746" s="1"/>
      <c r="BD746" s="1"/>
      <c r="BE746" s="1"/>
      <c r="BF746" s="1"/>
    </row>
    <row r="747" spans="1:58" ht="12.75" customHeight="1" x14ac:dyDescent="0.2">
      <c r="A747" s="257"/>
      <c r="B747" s="257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258"/>
      <c r="BB747" s="259"/>
      <c r="BC747" s="1"/>
      <c r="BD747" s="1"/>
      <c r="BE747" s="1"/>
      <c r="BF747" s="1"/>
    </row>
    <row r="748" spans="1:58" ht="12.75" customHeight="1" x14ac:dyDescent="0.2">
      <c r="A748" s="257"/>
      <c r="B748" s="257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258"/>
      <c r="BB748" s="259"/>
      <c r="BC748" s="1"/>
      <c r="BD748" s="1"/>
      <c r="BE748" s="1"/>
      <c r="BF748" s="1"/>
    </row>
    <row r="749" spans="1:58" ht="12.75" customHeight="1" x14ac:dyDescent="0.2">
      <c r="A749" s="257"/>
      <c r="B749" s="257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258"/>
      <c r="BB749" s="259"/>
      <c r="BC749" s="1"/>
      <c r="BD749" s="1"/>
      <c r="BE749" s="1"/>
      <c r="BF749" s="1"/>
    </row>
    <row r="750" spans="1:58" ht="12.75" customHeight="1" x14ac:dyDescent="0.2">
      <c r="A750" s="257"/>
      <c r="B750" s="257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258"/>
      <c r="BB750" s="259"/>
      <c r="BC750" s="1"/>
      <c r="BD750" s="1"/>
      <c r="BE750" s="1"/>
      <c r="BF750" s="1"/>
    </row>
    <row r="751" spans="1:58" ht="12.75" customHeight="1" x14ac:dyDescent="0.2">
      <c r="A751" s="257"/>
      <c r="B751" s="257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258"/>
      <c r="BB751" s="259"/>
      <c r="BC751" s="1"/>
      <c r="BD751" s="1"/>
      <c r="BE751" s="1"/>
      <c r="BF751" s="1"/>
    </row>
    <row r="752" spans="1:58" ht="12.75" customHeight="1" x14ac:dyDescent="0.2">
      <c r="A752" s="257"/>
      <c r="B752" s="257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258"/>
      <c r="BB752" s="259"/>
      <c r="BC752" s="1"/>
      <c r="BD752" s="1"/>
      <c r="BE752" s="1"/>
      <c r="BF752" s="1"/>
    </row>
    <row r="753" spans="1:58" ht="12.75" customHeight="1" x14ac:dyDescent="0.2">
      <c r="A753" s="257"/>
      <c r="B753" s="257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258"/>
      <c r="BB753" s="259"/>
      <c r="BC753" s="1"/>
      <c r="BD753" s="1"/>
      <c r="BE753" s="1"/>
      <c r="BF753" s="1"/>
    </row>
    <row r="754" spans="1:58" ht="12.75" customHeight="1" x14ac:dyDescent="0.2">
      <c r="A754" s="257"/>
      <c r="B754" s="257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258"/>
      <c r="BB754" s="259"/>
      <c r="BC754" s="1"/>
      <c r="BD754" s="1"/>
      <c r="BE754" s="1"/>
      <c r="BF754" s="1"/>
    </row>
    <row r="755" spans="1:58" ht="12.75" customHeight="1" x14ac:dyDescent="0.2">
      <c r="A755" s="257"/>
      <c r="B755" s="257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258"/>
      <c r="BB755" s="259"/>
      <c r="BC755" s="1"/>
      <c r="BD755" s="1"/>
      <c r="BE755" s="1"/>
      <c r="BF755" s="1"/>
    </row>
    <row r="756" spans="1:58" ht="12.75" customHeight="1" x14ac:dyDescent="0.2">
      <c r="A756" s="257"/>
      <c r="B756" s="257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258"/>
      <c r="BB756" s="259"/>
      <c r="BC756" s="1"/>
      <c r="BD756" s="1"/>
      <c r="BE756" s="1"/>
      <c r="BF756" s="1"/>
    </row>
    <row r="757" spans="1:58" ht="12.75" customHeight="1" x14ac:dyDescent="0.2">
      <c r="A757" s="257"/>
      <c r="B757" s="257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258"/>
      <c r="BB757" s="259"/>
      <c r="BC757" s="1"/>
      <c r="BD757" s="1"/>
      <c r="BE757" s="1"/>
      <c r="BF757" s="1"/>
    </row>
    <row r="758" spans="1:58" ht="12.75" customHeight="1" x14ac:dyDescent="0.2">
      <c r="A758" s="257"/>
      <c r="B758" s="257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258"/>
      <c r="BB758" s="259"/>
      <c r="BC758" s="1"/>
      <c r="BD758" s="1"/>
      <c r="BE758" s="1"/>
      <c r="BF758" s="1"/>
    </row>
    <row r="759" spans="1:58" ht="12.75" customHeight="1" x14ac:dyDescent="0.2">
      <c r="A759" s="257"/>
      <c r="B759" s="257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258"/>
      <c r="BB759" s="259"/>
      <c r="BC759" s="1"/>
      <c r="BD759" s="1"/>
      <c r="BE759" s="1"/>
      <c r="BF759" s="1"/>
    </row>
    <row r="760" spans="1:58" ht="12.75" customHeight="1" x14ac:dyDescent="0.2">
      <c r="A760" s="257"/>
      <c r="B760" s="257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258"/>
      <c r="BB760" s="259"/>
      <c r="BC760" s="1"/>
      <c r="BD760" s="1"/>
      <c r="BE760" s="1"/>
      <c r="BF760" s="1"/>
    </row>
    <row r="761" spans="1:58" ht="12.75" customHeight="1" x14ac:dyDescent="0.2">
      <c r="A761" s="257"/>
      <c r="B761" s="257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258"/>
      <c r="BB761" s="259"/>
      <c r="BC761" s="1"/>
      <c r="BD761" s="1"/>
      <c r="BE761" s="1"/>
      <c r="BF761" s="1"/>
    </row>
    <row r="762" spans="1:58" ht="12.75" customHeight="1" x14ac:dyDescent="0.2">
      <c r="A762" s="257"/>
      <c r="B762" s="257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258"/>
      <c r="BB762" s="259"/>
      <c r="BC762" s="1"/>
      <c r="BD762" s="1"/>
      <c r="BE762" s="1"/>
      <c r="BF762" s="1"/>
    </row>
    <row r="763" spans="1:58" ht="12.75" customHeight="1" x14ac:dyDescent="0.2">
      <c r="A763" s="257"/>
      <c r="B763" s="257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258"/>
      <c r="BB763" s="259"/>
      <c r="BC763" s="1"/>
      <c r="BD763" s="1"/>
      <c r="BE763" s="1"/>
      <c r="BF763" s="1"/>
    </row>
    <row r="764" spans="1:58" ht="12.75" customHeight="1" x14ac:dyDescent="0.2">
      <c r="A764" s="257"/>
      <c r="B764" s="257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258"/>
      <c r="BB764" s="259"/>
      <c r="BC764" s="1"/>
      <c r="BD764" s="1"/>
      <c r="BE764" s="1"/>
      <c r="BF764" s="1"/>
    </row>
    <row r="765" spans="1:58" ht="12.75" customHeight="1" x14ac:dyDescent="0.2">
      <c r="A765" s="257"/>
      <c r="B765" s="257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258"/>
      <c r="BB765" s="259"/>
      <c r="BC765" s="1"/>
      <c r="BD765" s="1"/>
      <c r="BE765" s="1"/>
      <c r="BF765" s="1"/>
    </row>
    <row r="766" spans="1:58" ht="12.75" customHeight="1" x14ac:dyDescent="0.2">
      <c r="A766" s="257"/>
      <c r="B766" s="257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258"/>
      <c r="BB766" s="259"/>
      <c r="BC766" s="1"/>
      <c r="BD766" s="1"/>
      <c r="BE766" s="1"/>
      <c r="BF766" s="1"/>
    </row>
    <row r="767" spans="1:58" ht="12.75" customHeight="1" x14ac:dyDescent="0.2">
      <c r="A767" s="257"/>
      <c r="B767" s="257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258"/>
      <c r="BB767" s="259"/>
      <c r="BC767" s="1"/>
      <c r="BD767" s="1"/>
      <c r="BE767" s="1"/>
      <c r="BF767" s="1"/>
    </row>
    <row r="768" spans="1:58" ht="12.75" customHeight="1" x14ac:dyDescent="0.2">
      <c r="A768" s="257"/>
      <c r="B768" s="257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258"/>
      <c r="BB768" s="259"/>
      <c r="BC768" s="1"/>
      <c r="BD768" s="1"/>
      <c r="BE768" s="1"/>
      <c r="BF768" s="1"/>
    </row>
    <row r="769" spans="1:58" ht="12.75" customHeight="1" x14ac:dyDescent="0.2">
      <c r="A769" s="257"/>
      <c r="B769" s="257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258"/>
      <c r="BB769" s="259"/>
      <c r="BC769" s="1"/>
      <c r="BD769" s="1"/>
      <c r="BE769" s="1"/>
      <c r="BF769" s="1"/>
    </row>
    <row r="770" spans="1:58" ht="12.75" customHeight="1" x14ac:dyDescent="0.2">
      <c r="A770" s="257"/>
      <c r="B770" s="257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258"/>
      <c r="BB770" s="259"/>
      <c r="BC770" s="1"/>
      <c r="BD770" s="1"/>
      <c r="BE770" s="1"/>
      <c r="BF770" s="1"/>
    </row>
    <row r="771" spans="1:58" ht="12.75" customHeight="1" x14ac:dyDescent="0.2">
      <c r="A771" s="257"/>
      <c r="B771" s="257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258"/>
      <c r="BB771" s="259"/>
      <c r="BC771" s="1"/>
      <c r="BD771" s="1"/>
      <c r="BE771" s="1"/>
      <c r="BF771" s="1"/>
    </row>
    <row r="772" spans="1:58" ht="12.75" customHeight="1" x14ac:dyDescent="0.2">
      <c r="A772" s="257"/>
      <c r="B772" s="257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258"/>
      <c r="BB772" s="259"/>
      <c r="BC772" s="1"/>
      <c r="BD772" s="1"/>
      <c r="BE772" s="1"/>
      <c r="BF772" s="1"/>
    </row>
    <row r="773" spans="1:58" ht="12.75" customHeight="1" x14ac:dyDescent="0.2">
      <c r="A773" s="257"/>
      <c r="B773" s="257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258"/>
      <c r="BB773" s="259"/>
      <c r="BC773" s="1"/>
      <c r="BD773" s="1"/>
      <c r="BE773" s="1"/>
      <c r="BF773" s="1"/>
    </row>
    <row r="774" spans="1:58" ht="12.75" customHeight="1" x14ac:dyDescent="0.2">
      <c r="A774" s="257"/>
      <c r="B774" s="257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258"/>
      <c r="BB774" s="259"/>
      <c r="BC774" s="1"/>
      <c r="BD774" s="1"/>
      <c r="BE774" s="1"/>
      <c r="BF774" s="1"/>
    </row>
    <row r="775" spans="1:58" ht="12.75" customHeight="1" x14ac:dyDescent="0.2">
      <c r="A775" s="257"/>
      <c r="B775" s="257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258"/>
      <c r="BB775" s="259"/>
      <c r="BC775" s="1"/>
      <c r="BD775" s="1"/>
      <c r="BE775" s="1"/>
      <c r="BF775" s="1"/>
    </row>
    <row r="776" spans="1:58" ht="12.75" customHeight="1" x14ac:dyDescent="0.2">
      <c r="A776" s="257"/>
      <c r="B776" s="257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258"/>
      <c r="BB776" s="259"/>
      <c r="BC776" s="1"/>
      <c r="BD776" s="1"/>
      <c r="BE776" s="1"/>
      <c r="BF776" s="1"/>
    </row>
    <row r="777" spans="1:58" ht="12.75" customHeight="1" x14ac:dyDescent="0.2">
      <c r="A777" s="257"/>
      <c r="B777" s="257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258"/>
      <c r="BB777" s="259"/>
      <c r="BC777" s="1"/>
      <c r="BD777" s="1"/>
      <c r="BE777" s="1"/>
      <c r="BF777" s="1"/>
    </row>
    <row r="778" spans="1:58" ht="12.75" customHeight="1" x14ac:dyDescent="0.2">
      <c r="A778" s="257"/>
      <c r="B778" s="257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258"/>
      <c r="BB778" s="259"/>
      <c r="BC778" s="1"/>
      <c r="BD778" s="1"/>
      <c r="BE778" s="1"/>
      <c r="BF778" s="1"/>
    </row>
    <row r="779" spans="1:58" ht="12.75" customHeight="1" x14ac:dyDescent="0.2">
      <c r="A779" s="257"/>
      <c r="B779" s="257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258"/>
      <c r="BB779" s="259"/>
      <c r="BC779" s="1"/>
      <c r="BD779" s="1"/>
      <c r="BE779" s="1"/>
      <c r="BF779" s="1"/>
    </row>
    <row r="780" spans="1:58" ht="12.75" customHeight="1" x14ac:dyDescent="0.2">
      <c r="A780" s="257"/>
      <c r="B780" s="257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258"/>
      <c r="BB780" s="259"/>
      <c r="BC780" s="1"/>
      <c r="BD780" s="1"/>
      <c r="BE780" s="1"/>
      <c r="BF780" s="1"/>
    </row>
    <row r="781" spans="1:58" ht="12.75" customHeight="1" x14ac:dyDescent="0.2">
      <c r="A781" s="257"/>
      <c r="B781" s="257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258"/>
      <c r="BB781" s="259"/>
      <c r="BC781" s="1"/>
      <c r="BD781" s="1"/>
      <c r="BE781" s="1"/>
      <c r="BF781" s="1"/>
    </row>
    <row r="782" spans="1:58" ht="12.75" customHeight="1" x14ac:dyDescent="0.2">
      <c r="A782" s="257"/>
      <c r="B782" s="257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258"/>
      <c r="BB782" s="259"/>
      <c r="BC782" s="1"/>
      <c r="BD782" s="1"/>
      <c r="BE782" s="1"/>
      <c r="BF782" s="1"/>
    </row>
    <row r="783" spans="1:58" ht="12.75" customHeight="1" x14ac:dyDescent="0.2">
      <c r="A783" s="257"/>
      <c r="B783" s="257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258"/>
      <c r="BB783" s="259"/>
      <c r="BC783" s="1"/>
      <c r="BD783" s="1"/>
      <c r="BE783" s="1"/>
      <c r="BF783" s="1"/>
    </row>
    <row r="784" spans="1:58" ht="12.75" customHeight="1" x14ac:dyDescent="0.2">
      <c r="A784" s="257"/>
      <c r="B784" s="257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258"/>
      <c r="BB784" s="259"/>
      <c r="BC784" s="1"/>
      <c r="BD784" s="1"/>
      <c r="BE784" s="1"/>
      <c r="BF784" s="1"/>
    </row>
    <row r="785" spans="1:58" ht="12.75" customHeight="1" x14ac:dyDescent="0.2">
      <c r="A785" s="257"/>
      <c r="B785" s="257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258"/>
      <c r="BB785" s="259"/>
      <c r="BC785" s="1"/>
      <c r="BD785" s="1"/>
      <c r="BE785" s="1"/>
      <c r="BF785" s="1"/>
    </row>
    <row r="786" spans="1:58" ht="12.75" customHeight="1" x14ac:dyDescent="0.2">
      <c r="A786" s="257"/>
      <c r="B786" s="257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258"/>
      <c r="BB786" s="259"/>
      <c r="BC786" s="1"/>
      <c r="BD786" s="1"/>
      <c r="BE786" s="1"/>
      <c r="BF786" s="1"/>
    </row>
    <row r="787" spans="1:58" ht="12.75" customHeight="1" x14ac:dyDescent="0.2">
      <c r="A787" s="257"/>
      <c r="B787" s="257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258"/>
      <c r="BB787" s="259"/>
      <c r="BC787" s="1"/>
      <c r="BD787" s="1"/>
      <c r="BE787" s="1"/>
      <c r="BF787" s="1"/>
    </row>
    <row r="788" spans="1:58" ht="12.75" customHeight="1" x14ac:dyDescent="0.2">
      <c r="A788" s="257"/>
      <c r="B788" s="257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258"/>
      <c r="BB788" s="259"/>
      <c r="BC788" s="1"/>
      <c r="BD788" s="1"/>
      <c r="BE788" s="1"/>
      <c r="BF788" s="1"/>
    </row>
    <row r="789" spans="1:58" ht="12.75" customHeight="1" x14ac:dyDescent="0.2">
      <c r="A789" s="257"/>
      <c r="B789" s="257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258"/>
      <c r="BB789" s="259"/>
      <c r="BC789" s="1"/>
      <c r="BD789" s="1"/>
      <c r="BE789" s="1"/>
      <c r="BF789" s="1"/>
    </row>
    <row r="790" spans="1:58" ht="12.75" customHeight="1" x14ac:dyDescent="0.2">
      <c r="A790" s="257"/>
      <c r="B790" s="257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258"/>
      <c r="BB790" s="259"/>
      <c r="BC790" s="1"/>
      <c r="BD790" s="1"/>
      <c r="BE790" s="1"/>
      <c r="BF790" s="1"/>
    </row>
    <row r="791" spans="1:58" ht="12.75" customHeight="1" x14ac:dyDescent="0.2">
      <c r="A791" s="257"/>
      <c r="B791" s="257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258"/>
      <c r="BB791" s="259"/>
      <c r="BC791" s="1"/>
      <c r="BD791" s="1"/>
      <c r="BE791" s="1"/>
      <c r="BF791" s="1"/>
    </row>
    <row r="792" spans="1:58" ht="12.75" customHeight="1" x14ac:dyDescent="0.2">
      <c r="A792" s="257"/>
      <c r="B792" s="257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258"/>
      <c r="BB792" s="259"/>
      <c r="BC792" s="1"/>
      <c r="BD792" s="1"/>
      <c r="BE792" s="1"/>
      <c r="BF792" s="1"/>
    </row>
    <row r="793" spans="1:58" ht="12.75" customHeight="1" x14ac:dyDescent="0.2">
      <c r="A793" s="257"/>
      <c r="B793" s="257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258"/>
      <c r="BB793" s="259"/>
      <c r="BC793" s="1"/>
      <c r="BD793" s="1"/>
      <c r="BE793" s="1"/>
      <c r="BF793" s="1"/>
    </row>
    <row r="794" spans="1:58" ht="12.75" customHeight="1" x14ac:dyDescent="0.2">
      <c r="A794" s="257"/>
      <c r="B794" s="257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258"/>
      <c r="BB794" s="259"/>
      <c r="BC794" s="1"/>
      <c r="BD794" s="1"/>
      <c r="BE794" s="1"/>
      <c r="BF794" s="1"/>
    </row>
    <row r="795" spans="1:58" ht="12.75" customHeight="1" x14ac:dyDescent="0.2">
      <c r="A795" s="257"/>
      <c r="B795" s="257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258"/>
      <c r="BB795" s="259"/>
      <c r="BC795" s="1"/>
      <c r="BD795" s="1"/>
      <c r="BE795" s="1"/>
      <c r="BF795" s="1"/>
    </row>
    <row r="796" spans="1:58" ht="12.75" customHeight="1" x14ac:dyDescent="0.2">
      <c r="A796" s="257"/>
      <c r="B796" s="257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258"/>
      <c r="BB796" s="259"/>
      <c r="BC796" s="1"/>
      <c r="BD796" s="1"/>
      <c r="BE796" s="1"/>
      <c r="BF796" s="1"/>
    </row>
    <row r="797" spans="1:58" ht="12.75" customHeight="1" x14ac:dyDescent="0.2">
      <c r="A797" s="257"/>
      <c r="B797" s="257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258"/>
      <c r="BB797" s="259"/>
      <c r="BC797" s="1"/>
      <c r="BD797" s="1"/>
      <c r="BE797" s="1"/>
      <c r="BF797" s="1"/>
    </row>
    <row r="798" spans="1:58" ht="12.75" customHeight="1" x14ac:dyDescent="0.2">
      <c r="A798" s="257"/>
      <c r="B798" s="257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258"/>
      <c r="BB798" s="259"/>
      <c r="BC798" s="1"/>
      <c r="BD798" s="1"/>
      <c r="BE798" s="1"/>
      <c r="BF798" s="1"/>
    </row>
    <row r="799" spans="1:58" ht="12.75" customHeight="1" x14ac:dyDescent="0.2">
      <c r="A799" s="257"/>
      <c r="B799" s="257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258"/>
      <c r="BB799" s="259"/>
      <c r="BC799" s="1"/>
      <c r="BD799" s="1"/>
      <c r="BE799" s="1"/>
      <c r="BF799" s="1"/>
    </row>
    <row r="800" spans="1:58" ht="12.75" customHeight="1" x14ac:dyDescent="0.2">
      <c r="A800" s="257"/>
      <c r="B800" s="257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258"/>
      <c r="BB800" s="259"/>
      <c r="BC800" s="1"/>
      <c r="BD800" s="1"/>
      <c r="BE800" s="1"/>
      <c r="BF800" s="1"/>
    </row>
    <row r="801" spans="1:58" ht="12.75" customHeight="1" x14ac:dyDescent="0.2">
      <c r="A801" s="257"/>
      <c r="B801" s="257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258"/>
      <c r="BB801" s="259"/>
      <c r="BC801" s="1"/>
      <c r="BD801" s="1"/>
      <c r="BE801" s="1"/>
      <c r="BF801" s="1"/>
    </row>
    <row r="802" spans="1:58" ht="12.75" customHeight="1" x14ac:dyDescent="0.2">
      <c r="A802" s="257"/>
      <c r="B802" s="257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258"/>
      <c r="BB802" s="259"/>
      <c r="BC802" s="1"/>
      <c r="BD802" s="1"/>
      <c r="BE802" s="1"/>
      <c r="BF802" s="1"/>
    </row>
    <row r="803" spans="1:58" ht="12.75" customHeight="1" x14ac:dyDescent="0.2">
      <c r="A803" s="257"/>
      <c r="B803" s="257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258"/>
      <c r="BB803" s="259"/>
      <c r="BC803" s="1"/>
      <c r="BD803" s="1"/>
      <c r="BE803" s="1"/>
      <c r="BF803" s="1"/>
    </row>
    <row r="804" spans="1:58" ht="12.75" customHeight="1" x14ac:dyDescent="0.2">
      <c r="A804" s="257"/>
      <c r="B804" s="257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258"/>
      <c r="BB804" s="259"/>
      <c r="BC804" s="1"/>
      <c r="BD804" s="1"/>
      <c r="BE804" s="1"/>
      <c r="BF804" s="1"/>
    </row>
    <row r="805" spans="1:58" ht="12.75" customHeight="1" x14ac:dyDescent="0.2">
      <c r="A805" s="257"/>
      <c r="B805" s="257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258"/>
      <c r="BB805" s="259"/>
      <c r="BC805" s="1"/>
      <c r="BD805" s="1"/>
      <c r="BE805" s="1"/>
      <c r="BF805" s="1"/>
    </row>
    <row r="806" spans="1:58" ht="12.75" customHeight="1" x14ac:dyDescent="0.2">
      <c r="A806" s="257"/>
      <c r="B806" s="257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258"/>
      <c r="BB806" s="259"/>
      <c r="BC806" s="1"/>
      <c r="BD806" s="1"/>
      <c r="BE806" s="1"/>
      <c r="BF806" s="1"/>
    </row>
    <row r="807" spans="1:58" ht="12.75" customHeight="1" x14ac:dyDescent="0.2">
      <c r="A807" s="257"/>
      <c r="B807" s="257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258"/>
      <c r="BB807" s="259"/>
      <c r="BC807" s="1"/>
      <c r="BD807" s="1"/>
      <c r="BE807" s="1"/>
      <c r="BF807" s="1"/>
    </row>
    <row r="808" spans="1:58" ht="12.75" customHeight="1" x14ac:dyDescent="0.2">
      <c r="A808" s="257"/>
      <c r="B808" s="257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258"/>
      <c r="BB808" s="259"/>
      <c r="BC808" s="1"/>
      <c r="BD808" s="1"/>
      <c r="BE808" s="1"/>
      <c r="BF808" s="1"/>
    </row>
    <row r="809" spans="1:58" ht="12.75" customHeight="1" x14ac:dyDescent="0.2">
      <c r="A809" s="257"/>
      <c r="B809" s="257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258"/>
      <c r="BB809" s="259"/>
      <c r="BC809" s="1"/>
      <c r="BD809" s="1"/>
      <c r="BE809" s="1"/>
      <c r="BF809" s="1"/>
    </row>
    <row r="810" spans="1:58" ht="12.75" customHeight="1" x14ac:dyDescent="0.2">
      <c r="A810" s="257"/>
      <c r="B810" s="257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258"/>
      <c r="BB810" s="259"/>
      <c r="BC810" s="1"/>
      <c r="BD810" s="1"/>
      <c r="BE810" s="1"/>
      <c r="BF810" s="1"/>
    </row>
    <row r="811" spans="1:58" ht="12.75" customHeight="1" x14ac:dyDescent="0.2">
      <c r="A811" s="257"/>
      <c r="B811" s="257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258"/>
      <c r="BB811" s="259"/>
      <c r="BC811" s="1"/>
      <c r="BD811" s="1"/>
      <c r="BE811" s="1"/>
      <c r="BF811" s="1"/>
    </row>
    <row r="812" spans="1:58" ht="12.75" customHeight="1" x14ac:dyDescent="0.2">
      <c r="A812" s="257"/>
      <c r="B812" s="257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258"/>
      <c r="BB812" s="259"/>
      <c r="BC812" s="1"/>
      <c r="BD812" s="1"/>
      <c r="BE812" s="1"/>
      <c r="BF812" s="1"/>
    </row>
    <row r="813" spans="1:58" ht="12.75" customHeight="1" x14ac:dyDescent="0.2">
      <c r="A813" s="257"/>
      <c r="B813" s="257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258"/>
      <c r="BB813" s="259"/>
      <c r="BC813" s="1"/>
      <c r="BD813" s="1"/>
      <c r="BE813" s="1"/>
      <c r="BF813" s="1"/>
    </row>
    <row r="814" spans="1:58" ht="12.75" customHeight="1" x14ac:dyDescent="0.2">
      <c r="A814" s="257"/>
      <c r="B814" s="257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258"/>
      <c r="BB814" s="259"/>
      <c r="BC814" s="1"/>
      <c r="BD814" s="1"/>
      <c r="BE814" s="1"/>
      <c r="BF814" s="1"/>
    </row>
    <row r="815" spans="1:58" ht="12.75" customHeight="1" x14ac:dyDescent="0.2">
      <c r="A815" s="257"/>
      <c r="B815" s="257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258"/>
      <c r="BB815" s="259"/>
      <c r="BC815" s="1"/>
      <c r="BD815" s="1"/>
      <c r="BE815" s="1"/>
      <c r="BF815" s="1"/>
    </row>
    <row r="816" spans="1:58" ht="12.75" customHeight="1" x14ac:dyDescent="0.2">
      <c r="A816" s="257"/>
      <c r="B816" s="257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258"/>
      <c r="BB816" s="259"/>
      <c r="BC816" s="1"/>
      <c r="BD816" s="1"/>
      <c r="BE816" s="1"/>
      <c r="BF816" s="1"/>
    </row>
    <row r="817" spans="1:58" ht="12.75" customHeight="1" x14ac:dyDescent="0.2">
      <c r="A817" s="257"/>
      <c r="B817" s="257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258"/>
      <c r="BB817" s="259"/>
      <c r="BC817" s="1"/>
      <c r="BD817" s="1"/>
      <c r="BE817" s="1"/>
      <c r="BF817" s="1"/>
    </row>
    <row r="818" spans="1:58" ht="12.75" customHeight="1" x14ac:dyDescent="0.2">
      <c r="A818" s="257"/>
      <c r="B818" s="257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258"/>
      <c r="BB818" s="259"/>
      <c r="BC818" s="1"/>
      <c r="BD818" s="1"/>
      <c r="BE818" s="1"/>
      <c r="BF818" s="1"/>
    </row>
    <row r="819" spans="1:58" ht="12.75" customHeight="1" x14ac:dyDescent="0.2">
      <c r="A819" s="257"/>
      <c r="B819" s="257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258"/>
      <c r="BB819" s="259"/>
      <c r="BC819" s="1"/>
      <c r="BD819" s="1"/>
      <c r="BE819" s="1"/>
      <c r="BF819" s="1"/>
    </row>
    <row r="820" spans="1:58" ht="12.75" customHeight="1" x14ac:dyDescent="0.2">
      <c r="A820" s="257"/>
      <c r="B820" s="257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258"/>
      <c r="BB820" s="259"/>
      <c r="BC820" s="1"/>
      <c r="BD820" s="1"/>
      <c r="BE820" s="1"/>
      <c r="BF820" s="1"/>
    </row>
    <row r="821" spans="1:58" ht="12.75" customHeight="1" x14ac:dyDescent="0.2">
      <c r="A821" s="257"/>
      <c r="B821" s="257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258"/>
      <c r="BB821" s="259"/>
      <c r="BC821" s="1"/>
      <c r="BD821" s="1"/>
      <c r="BE821" s="1"/>
      <c r="BF821" s="1"/>
    </row>
    <row r="822" spans="1:58" ht="12.75" customHeight="1" x14ac:dyDescent="0.2">
      <c r="A822" s="257"/>
      <c r="B822" s="257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258"/>
      <c r="BB822" s="259"/>
      <c r="BC822" s="1"/>
      <c r="BD822" s="1"/>
      <c r="BE822" s="1"/>
      <c r="BF822" s="1"/>
    </row>
    <row r="823" spans="1:58" ht="12.75" customHeight="1" x14ac:dyDescent="0.2">
      <c r="A823" s="257"/>
      <c r="B823" s="257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258"/>
      <c r="BB823" s="259"/>
      <c r="BC823" s="1"/>
      <c r="BD823" s="1"/>
      <c r="BE823" s="1"/>
      <c r="BF823" s="1"/>
    </row>
    <row r="824" spans="1:58" ht="12.75" customHeight="1" x14ac:dyDescent="0.2">
      <c r="A824" s="257"/>
      <c r="B824" s="257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258"/>
      <c r="BB824" s="259"/>
      <c r="BC824" s="1"/>
      <c r="BD824" s="1"/>
      <c r="BE824" s="1"/>
      <c r="BF824" s="1"/>
    </row>
    <row r="825" spans="1:58" ht="12.75" customHeight="1" x14ac:dyDescent="0.2">
      <c r="A825" s="257"/>
      <c r="B825" s="257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258"/>
      <c r="BB825" s="259"/>
      <c r="BC825" s="1"/>
      <c r="BD825" s="1"/>
      <c r="BE825" s="1"/>
      <c r="BF825" s="1"/>
    </row>
    <row r="826" spans="1:58" ht="12.75" customHeight="1" x14ac:dyDescent="0.2">
      <c r="A826" s="257"/>
      <c r="B826" s="257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258"/>
      <c r="BB826" s="259"/>
      <c r="BC826" s="1"/>
      <c r="BD826" s="1"/>
      <c r="BE826" s="1"/>
      <c r="BF826" s="1"/>
    </row>
    <row r="827" spans="1:58" ht="12.75" customHeight="1" x14ac:dyDescent="0.2">
      <c r="A827" s="257"/>
      <c r="B827" s="257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258"/>
      <c r="BB827" s="259"/>
      <c r="BC827" s="1"/>
      <c r="BD827" s="1"/>
      <c r="BE827" s="1"/>
      <c r="BF827" s="1"/>
    </row>
    <row r="828" spans="1:58" ht="12.75" customHeight="1" x14ac:dyDescent="0.2">
      <c r="A828" s="257"/>
      <c r="B828" s="257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258"/>
      <c r="BB828" s="259"/>
      <c r="BC828" s="1"/>
      <c r="BD828" s="1"/>
      <c r="BE828" s="1"/>
      <c r="BF828" s="1"/>
    </row>
    <row r="829" spans="1:58" ht="12.75" customHeight="1" x14ac:dyDescent="0.2">
      <c r="A829" s="257"/>
      <c r="B829" s="257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258"/>
      <c r="BB829" s="259"/>
      <c r="BC829" s="1"/>
      <c r="BD829" s="1"/>
      <c r="BE829" s="1"/>
      <c r="BF829" s="1"/>
    </row>
    <row r="830" spans="1:58" ht="12.75" customHeight="1" x14ac:dyDescent="0.2">
      <c r="A830" s="257"/>
      <c r="B830" s="257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258"/>
      <c r="BB830" s="259"/>
      <c r="BC830" s="1"/>
      <c r="BD830" s="1"/>
      <c r="BE830" s="1"/>
      <c r="BF830" s="1"/>
    </row>
    <row r="831" spans="1:58" ht="12.75" customHeight="1" x14ac:dyDescent="0.2">
      <c r="A831" s="257"/>
      <c r="B831" s="257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258"/>
      <c r="BB831" s="259"/>
      <c r="BC831" s="1"/>
      <c r="BD831" s="1"/>
      <c r="BE831" s="1"/>
      <c r="BF831" s="1"/>
    </row>
    <row r="832" spans="1:58" ht="12.75" customHeight="1" x14ac:dyDescent="0.2">
      <c r="A832" s="257"/>
      <c r="B832" s="257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258"/>
      <c r="BB832" s="259"/>
      <c r="BC832" s="1"/>
      <c r="BD832" s="1"/>
      <c r="BE832" s="1"/>
      <c r="BF832" s="1"/>
    </row>
    <row r="833" spans="1:58" ht="12.75" customHeight="1" x14ac:dyDescent="0.2">
      <c r="A833" s="257"/>
      <c r="B833" s="257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258"/>
      <c r="BB833" s="259"/>
      <c r="BC833" s="1"/>
      <c r="BD833" s="1"/>
      <c r="BE833" s="1"/>
      <c r="BF833" s="1"/>
    </row>
    <row r="834" spans="1:58" ht="12.75" customHeight="1" x14ac:dyDescent="0.2">
      <c r="A834" s="257"/>
      <c r="B834" s="257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258"/>
      <c r="BB834" s="259"/>
      <c r="BC834" s="1"/>
      <c r="BD834" s="1"/>
      <c r="BE834" s="1"/>
      <c r="BF834" s="1"/>
    </row>
    <row r="835" spans="1:58" ht="12.75" customHeight="1" x14ac:dyDescent="0.2">
      <c r="A835" s="257"/>
      <c r="B835" s="257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258"/>
      <c r="BB835" s="259"/>
      <c r="BC835" s="1"/>
      <c r="BD835" s="1"/>
      <c r="BE835" s="1"/>
      <c r="BF835" s="1"/>
    </row>
    <row r="836" spans="1:58" ht="12.75" customHeight="1" x14ac:dyDescent="0.2">
      <c r="A836" s="257"/>
      <c r="B836" s="257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258"/>
      <c r="BB836" s="259"/>
      <c r="BC836" s="1"/>
      <c r="BD836" s="1"/>
      <c r="BE836" s="1"/>
      <c r="BF836" s="1"/>
    </row>
    <row r="837" spans="1:58" ht="12.75" customHeight="1" x14ac:dyDescent="0.2">
      <c r="A837" s="257"/>
      <c r="B837" s="257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258"/>
      <c r="BB837" s="259"/>
      <c r="BC837" s="1"/>
      <c r="BD837" s="1"/>
      <c r="BE837" s="1"/>
      <c r="BF837" s="1"/>
    </row>
    <row r="838" spans="1:58" ht="12.75" customHeight="1" x14ac:dyDescent="0.2">
      <c r="A838" s="257"/>
      <c r="B838" s="257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258"/>
      <c r="BB838" s="259"/>
      <c r="BC838" s="1"/>
      <c r="BD838" s="1"/>
      <c r="BE838" s="1"/>
      <c r="BF838" s="1"/>
    </row>
    <row r="839" spans="1:58" ht="12.75" customHeight="1" x14ac:dyDescent="0.2">
      <c r="A839" s="257"/>
      <c r="B839" s="257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258"/>
      <c r="BB839" s="259"/>
      <c r="BC839" s="1"/>
      <c r="BD839" s="1"/>
      <c r="BE839" s="1"/>
      <c r="BF839" s="1"/>
    </row>
    <row r="840" spans="1:58" ht="12.75" customHeight="1" x14ac:dyDescent="0.2">
      <c r="A840" s="257"/>
      <c r="B840" s="257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258"/>
      <c r="BB840" s="259"/>
      <c r="BC840" s="1"/>
      <c r="BD840" s="1"/>
      <c r="BE840" s="1"/>
      <c r="BF840" s="1"/>
    </row>
    <row r="841" spans="1:58" ht="12.75" customHeight="1" x14ac:dyDescent="0.2">
      <c r="A841" s="257"/>
      <c r="B841" s="257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258"/>
      <c r="BB841" s="259"/>
      <c r="BC841" s="1"/>
      <c r="BD841" s="1"/>
      <c r="BE841" s="1"/>
      <c r="BF841" s="1"/>
    </row>
    <row r="842" spans="1:58" ht="12.75" customHeight="1" x14ac:dyDescent="0.2">
      <c r="A842" s="257"/>
      <c r="B842" s="257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258"/>
      <c r="BB842" s="259"/>
      <c r="BC842" s="1"/>
      <c r="BD842" s="1"/>
      <c r="BE842" s="1"/>
      <c r="BF842" s="1"/>
    </row>
    <row r="843" spans="1:58" ht="12.75" customHeight="1" x14ac:dyDescent="0.2">
      <c r="A843" s="257"/>
      <c r="B843" s="257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258"/>
      <c r="BB843" s="259"/>
      <c r="BC843" s="1"/>
      <c r="BD843" s="1"/>
      <c r="BE843" s="1"/>
      <c r="BF843" s="1"/>
    </row>
    <row r="844" spans="1:58" ht="12.75" customHeight="1" x14ac:dyDescent="0.2">
      <c r="A844" s="257"/>
      <c r="B844" s="257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258"/>
      <c r="BB844" s="259"/>
      <c r="BC844" s="1"/>
      <c r="BD844" s="1"/>
      <c r="BE844" s="1"/>
      <c r="BF844" s="1"/>
    </row>
    <row r="845" spans="1:58" ht="12.75" customHeight="1" x14ac:dyDescent="0.2">
      <c r="A845" s="257"/>
      <c r="B845" s="257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258"/>
      <c r="BB845" s="259"/>
      <c r="BC845" s="1"/>
      <c r="BD845" s="1"/>
      <c r="BE845" s="1"/>
      <c r="BF845" s="1"/>
    </row>
    <row r="846" spans="1:58" ht="12.75" customHeight="1" x14ac:dyDescent="0.2">
      <c r="A846" s="257"/>
      <c r="B846" s="257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258"/>
      <c r="BB846" s="259"/>
      <c r="BC846" s="1"/>
      <c r="BD846" s="1"/>
      <c r="BE846" s="1"/>
      <c r="BF846" s="1"/>
    </row>
    <row r="847" spans="1:58" ht="12.75" customHeight="1" x14ac:dyDescent="0.2">
      <c r="A847" s="257"/>
      <c r="B847" s="257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258"/>
      <c r="BB847" s="259"/>
      <c r="BC847" s="1"/>
      <c r="BD847" s="1"/>
      <c r="BE847" s="1"/>
      <c r="BF847" s="1"/>
    </row>
    <row r="848" spans="1:58" ht="12.75" customHeight="1" x14ac:dyDescent="0.2">
      <c r="A848" s="257"/>
      <c r="B848" s="257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258"/>
      <c r="BB848" s="259"/>
      <c r="BC848" s="1"/>
      <c r="BD848" s="1"/>
      <c r="BE848" s="1"/>
      <c r="BF848" s="1"/>
    </row>
    <row r="849" spans="1:58" ht="12.75" customHeight="1" x14ac:dyDescent="0.2">
      <c r="A849" s="257"/>
      <c r="B849" s="257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258"/>
      <c r="BB849" s="259"/>
      <c r="BC849" s="1"/>
      <c r="BD849" s="1"/>
      <c r="BE849" s="1"/>
      <c r="BF849" s="1"/>
    </row>
    <row r="850" spans="1:58" ht="12.75" customHeight="1" x14ac:dyDescent="0.2">
      <c r="A850" s="257"/>
      <c r="B850" s="257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258"/>
      <c r="BB850" s="259"/>
      <c r="BC850" s="1"/>
      <c r="BD850" s="1"/>
      <c r="BE850" s="1"/>
      <c r="BF850" s="1"/>
    </row>
    <row r="851" spans="1:58" ht="12.75" customHeight="1" x14ac:dyDescent="0.2">
      <c r="A851" s="257"/>
      <c r="B851" s="257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258"/>
      <c r="BB851" s="259"/>
      <c r="BC851" s="1"/>
      <c r="BD851" s="1"/>
      <c r="BE851" s="1"/>
      <c r="BF851" s="1"/>
    </row>
    <row r="852" spans="1:58" ht="12.75" customHeight="1" x14ac:dyDescent="0.2">
      <c r="A852" s="257"/>
      <c r="B852" s="257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258"/>
      <c r="BB852" s="259"/>
      <c r="BC852" s="1"/>
      <c r="BD852" s="1"/>
      <c r="BE852" s="1"/>
      <c r="BF852" s="1"/>
    </row>
    <row r="853" spans="1:58" ht="12.75" customHeight="1" x14ac:dyDescent="0.2">
      <c r="A853" s="257"/>
      <c r="B853" s="257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258"/>
      <c r="BB853" s="259"/>
      <c r="BC853" s="1"/>
      <c r="BD853" s="1"/>
      <c r="BE853" s="1"/>
      <c r="BF853" s="1"/>
    </row>
    <row r="854" spans="1:58" ht="12.75" customHeight="1" x14ac:dyDescent="0.2">
      <c r="A854" s="257"/>
      <c r="B854" s="257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258"/>
      <c r="BB854" s="259"/>
      <c r="BC854" s="1"/>
      <c r="BD854" s="1"/>
      <c r="BE854" s="1"/>
      <c r="BF854" s="1"/>
    </row>
    <row r="855" spans="1:58" ht="12.75" customHeight="1" x14ac:dyDescent="0.2">
      <c r="A855" s="257"/>
      <c r="B855" s="257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258"/>
      <c r="BB855" s="259"/>
      <c r="BC855" s="1"/>
      <c r="BD855" s="1"/>
      <c r="BE855" s="1"/>
      <c r="BF855" s="1"/>
    </row>
    <row r="856" spans="1:58" ht="12.75" customHeight="1" x14ac:dyDescent="0.2">
      <c r="A856" s="257"/>
      <c r="B856" s="257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258"/>
      <c r="BB856" s="259"/>
      <c r="BC856" s="1"/>
      <c r="BD856" s="1"/>
      <c r="BE856" s="1"/>
      <c r="BF856" s="1"/>
    </row>
    <row r="857" spans="1:58" ht="12.75" customHeight="1" x14ac:dyDescent="0.2">
      <c r="A857" s="257"/>
      <c r="B857" s="257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258"/>
      <c r="BB857" s="259"/>
      <c r="BC857" s="1"/>
      <c r="BD857" s="1"/>
      <c r="BE857" s="1"/>
      <c r="BF857" s="1"/>
    </row>
    <row r="858" spans="1:58" ht="12.75" customHeight="1" x14ac:dyDescent="0.2">
      <c r="A858" s="257"/>
      <c r="B858" s="257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258"/>
      <c r="BB858" s="259"/>
      <c r="BC858" s="1"/>
      <c r="BD858" s="1"/>
      <c r="BE858" s="1"/>
      <c r="BF858" s="1"/>
    </row>
    <row r="859" spans="1:58" ht="12.75" customHeight="1" x14ac:dyDescent="0.2">
      <c r="A859" s="257"/>
      <c r="B859" s="257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258"/>
      <c r="BB859" s="259"/>
      <c r="BC859" s="1"/>
      <c r="BD859" s="1"/>
      <c r="BE859" s="1"/>
      <c r="BF859" s="1"/>
    </row>
    <row r="860" spans="1:58" ht="12.75" customHeight="1" x14ac:dyDescent="0.2">
      <c r="A860" s="257"/>
      <c r="B860" s="257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258"/>
      <c r="BB860" s="259"/>
      <c r="BC860" s="1"/>
      <c r="BD860" s="1"/>
      <c r="BE860" s="1"/>
      <c r="BF860" s="1"/>
    </row>
    <row r="861" spans="1:58" ht="12.75" customHeight="1" x14ac:dyDescent="0.2">
      <c r="A861" s="257"/>
      <c r="B861" s="257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258"/>
      <c r="BB861" s="259"/>
      <c r="BC861" s="1"/>
      <c r="BD861" s="1"/>
      <c r="BE861" s="1"/>
      <c r="BF861" s="1"/>
    </row>
    <row r="862" spans="1:58" ht="12.75" customHeight="1" x14ac:dyDescent="0.2">
      <c r="A862" s="257"/>
      <c r="B862" s="257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258"/>
      <c r="BB862" s="259"/>
      <c r="BC862" s="1"/>
      <c r="BD862" s="1"/>
      <c r="BE862" s="1"/>
      <c r="BF862" s="1"/>
    </row>
    <row r="863" spans="1:58" ht="12.75" customHeight="1" x14ac:dyDescent="0.2">
      <c r="A863" s="257"/>
      <c r="B863" s="257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258"/>
      <c r="BB863" s="259"/>
      <c r="BC863" s="1"/>
      <c r="BD863" s="1"/>
      <c r="BE863" s="1"/>
      <c r="BF863" s="1"/>
    </row>
    <row r="864" spans="1:58" ht="12.75" customHeight="1" x14ac:dyDescent="0.2">
      <c r="A864" s="257"/>
      <c r="B864" s="257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258"/>
      <c r="BB864" s="259"/>
      <c r="BC864" s="1"/>
      <c r="BD864" s="1"/>
      <c r="BE864" s="1"/>
      <c r="BF864" s="1"/>
    </row>
    <row r="865" spans="1:58" ht="12.75" customHeight="1" x14ac:dyDescent="0.2">
      <c r="A865" s="257"/>
      <c r="B865" s="257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258"/>
      <c r="BB865" s="259"/>
      <c r="BC865" s="1"/>
      <c r="BD865" s="1"/>
      <c r="BE865" s="1"/>
      <c r="BF865" s="1"/>
    </row>
    <row r="866" spans="1:58" ht="12.75" customHeight="1" x14ac:dyDescent="0.2">
      <c r="A866" s="257"/>
      <c r="B866" s="257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258"/>
      <c r="BB866" s="259"/>
      <c r="BC866" s="1"/>
      <c r="BD866" s="1"/>
      <c r="BE866" s="1"/>
      <c r="BF866" s="1"/>
    </row>
    <row r="867" spans="1:58" ht="12.75" customHeight="1" x14ac:dyDescent="0.2">
      <c r="A867" s="257"/>
      <c r="B867" s="257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258"/>
      <c r="BB867" s="259"/>
      <c r="BC867" s="1"/>
      <c r="BD867" s="1"/>
      <c r="BE867" s="1"/>
      <c r="BF867" s="1"/>
    </row>
    <row r="868" spans="1:58" ht="12.75" customHeight="1" x14ac:dyDescent="0.2">
      <c r="A868" s="257"/>
      <c r="B868" s="257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258"/>
      <c r="BB868" s="259"/>
      <c r="BC868" s="1"/>
      <c r="BD868" s="1"/>
      <c r="BE868" s="1"/>
      <c r="BF868" s="1"/>
    </row>
    <row r="869" spans="1:58" ht="12.75" customHeight="1" x14ac:dyDescent="0.2">
      <c r="A869" s="257"/>
      <c r="B869" s="257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258"/>
      <c r="BB869" s="259"/>
      <c r="BC869" s="1"/>
      <c r="BD869" s="1"/>
      <c r="BE869" s="1"/>
      <c r="BF869" s="1"/>
    </row>
    <row r="870" spans="1:58" ht="12.75" customHeight="1" x14ac:dyDescent="0.2">
      <c r="A870" s="257"/>
      <c r="B870" s="257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258"/>
      <c r="BB870" s="259"/>
      <c r="BC870" s="1"/>
      <c r="BD870" s="1"/>
      <c r="BE870" s="1"/>
      <c r="BF870" s="1"/>
    </row>
    <row r="871" spans="1:58" ht="12.75" customHeight="1" x14ac:dyDescent="0.2">
      <c r="A871" s="257"/>
      <c r="B871" s="257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258"/>
      <c r="BB871" s="259"/>
      <c r="BC871" s="1"/>
      <c r="BD871" s="1"/>
      <c r="BE871" s="1"/>
      <c r="BF871" s="1"/>
    </row>
    <row r="872" spans="1:58" ht="12.75" customHeight="1" x14ac:dyDescent="0.2">
      <c r="A872" s="257"/>
      <c r="B872" s="257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258"/>
      <c r="BB872" s="259"/>
      <c r="BC872" s="1"/>
      <c r="BD872" s="1"/>
      <c r="BE872" s="1"/>
      <c r="BF872" s="1"/>
    </row>
    <row r="873" spans="1:58" ht="12.75" customHeight="1" x14ac:dyDescent="0.2">
      <c r="A873" s="257"/>
      <c r="B873" s="257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258"/>
      <c r="BB873" s="259"/>
      <c r="BC873" s="1"/>
      <c r="BD873" s="1"/>
      <c r="BE873" s="1"/>
      <c r="BF873" s="1"/>
    </row>
    <row r="874" spans="1:58" ht="12.75" customHeight="1" x14ac:dyDescent="0.2">
      <c r="A874" s="257"/>
      <c r="B874" s="257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258"/>
      <c r="BB874" s="259"/>
      <c r="BC874" s="1"/>
      <c r="BD874" s="1"/>
      <c r="BE874" s="1"/>
      <c r="BF874" s="1"/>
    </row>
    <row r="875" spans="1:58" ht="12.75" customHeight="1" x14ac:dyDescent="0.2">
      <c r="A875" s="257"/>
      <c r="B875" s="257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258"/>
      <c r="BB875" s="259"/>
      <c r="BC875" s="1"/>
      <c r="BD875" s="1"/>
      <c r="BE875" s="1"/>
      <c r="BF875" s="1"/>
    </row>
    <row r="876" spans="1:58" ht="12.75" customHeight="1" x14ac:dyDescent="0.2">
      <c r="A876" s="257"/>
      <c r="B876" s="257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258"/>
      <c r="BB876" s="259"/>
      <c r="BC876" s="1"/>
      <c r="BD876" s="1"/>
      <c r="BE876" s="1"/>
      <c r="BF876" s="1"/>
    </row>
    <row r="877" spans="1:58" ht="12.75" customHeight="1" x14ac:dyDescent="0.2">
      <c r="A877" s="257"/>
      <c r="B877" s="257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258"/>
      <c r="BB877" s="259"/>
      <c r="BC877" s="1"/>
      <c r="BD877" s="1"/>
      <c r="BE877" s="1"/>
      <c r="BF877" s="1"/>
    </row>
    <row r="878" spans="1:58" ht="12.75" customHeight="1" x14ac:dyDescent="0.2">
      <c r="A878" s="257"/>
      <c r="B878" s="257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258"/>
      <c r="BB878" s="259"/>
      <c r="BC878" s="1"/>
      <c r="BD878" s="1"/>
      <c r="BE878" s="1"/>
      <c r="BF878" s="1"/>
    </row>
    <row r="879" spans="1:58" ht="12.75" customHeight="1" x14ac:dyDescent="0.2">
      <c r="A879" s="257"/>
      <c r="B879" s="257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258"/>
      <c r="BB879" s="259"/>
      <c r="BC879" s="1"/>
      <c r="BD879" s="1"/>
      <c r="BE879" s="1"/>
      <c r="BF879" s="1"/>
    </row>
    <row r="880" spans="1:58" ht="12.75" customHeight="1" x14ac:dyDescent="0.2">
      <c r="A880" s="257"/>
      <c r="B880" s="257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258"/>
      <c r="BB880" s="259"/>
      <c r="BC880" s="1"/>
      <c r="BD880" s="1"/>
      <c r="BE880" s="1"/>
      <c r="BF880" s="1"/>
    </row>
    <row r="881" spans="1:58" ht="12.75" customHeight="1" x14ac:dyDescent="0.2">
      <c r="A881" s="257"/>
      <c r="B881" s="257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258"/>
      <c r="BB881" s="259"/>
      <c r="BC881" s="1"/>
      <c r="BD881" s="1"/>
      <c r="BE881" s="1"/>
      <c r="BF881" s="1"/>
    </row>
    <row r="882" spans="1:58" ht="12.75" customHeight="1" x14ac:dyDescent="0.2">
      <c r="A882" s="257"/>
      <c r="B882" s="257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258"/>
      <c r="BB882" s="259"/>
      <c r="BC882" s="1"/>
      <c r="BD882" s="1"/>
      <c r="BE882" s="1"/>
      <c r="BF882" s="1"/>
    </row>
    <row r="883" spans="1:58" ht="12.75" customHeight="1" x14ac:dyDescent="0.2">
      <c r="A883" s="257"/>
      <c r="B883" s="257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258"/>
      <c r="BB883" s="259"/>
      <c r="BC883" s="1"/>
      <c r="BD883" s="1"/>
      <c r="BE883" s="1"/>
      <c r="BF883" s="1"/>
    </row>
    <row r="884" spans="1:58" ht="12.75" customHeight="1" x14ac:dyDescent="0.2">
      <c r="A884" s="257"/>
      <c r="B884" s="257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258"/>
      <c r="BB884" s="259"/>
      <c r="BC884" s="1"/>
      <c r="BD884" s="1"/>
      <c r="BE884" s="1"/>
      <c r="BF884" s="1"/>
    </row>
    <row r="885" spans="1:58" ht="12.75" customHeight="1" x14ac:dyDescent="0.2">
      <c r="A885" s="257"/>
      <c r="B885" s="257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258"/>
      <c r="BB885" s="259"/>
      <c r="BC885" s="1"/>
      <c r="BD885" s="1"/>
      <c r="BE885" s="1"/>
      <c r="BF885" s="1"/>
    </row>
    <row r="886" spans="1:58" ht="12.75" customHeight="1" x14ac:dyDescent="0.2">
      <c r="A886" s="257"/>
      <c r="B886" s="257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258"/>
      <c r="BB886" s="259"/>
      <c r="BC886" s="1"/>
      <c r="BD886" s="1"/>
      <c r="BE886" s="1"/>
      <c r="BF886" s="1"/>
    </row>
    <row r="887" spans="1:58" ht="12.75" customHeight="1" x14ac:dyDescent="0.2">
      <c r="A887" s="257"/>
      <c r="B887" s="257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258"/>
      <c r="BB887" s="259"/>
      <c r="BC887" s="1"/>
      <c r="BD887" s="1"/>
      <c r="BE887" s="1"/>
      <c r="BF887" s="1"/>
    </row>
    <row r="888" spans="1:58" ht="12.75" customHeight="1" x14ac:dyDescent="0.2">
      <c r="A888" s="257"/>
      <c r="B888" s="257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258"/>
      <c r="BB888" s="259"/>
      <c r="BC888" s="1"/>
      <c r="BD888" s="1"/>
      <c r="BE888" s="1"/>
      <c r="BF888" s="1"/>
    </row>
    <row r="889" spans="1:58" ht="12.75" customHeight="1" x14ac:dyDescent="0.2">
      <c r="A889" s="257"/>
      <c r="B889" s="257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258"/>
      <c r="BB889" s="259"/>
      <c r="BC889" s="1"/>
      <c r="BD889" s="1"/>
      <c r="BE889" s="1"/>
      <c r="BF889" s="1"/>
    </row>
    <row r="890" spans="1:58" ht="12.75" customHeight="1" x14ac:dyDescent="0.2">
      <c r="A890" s="257"/>
      <c r="B890" s="257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258"/>
      <c r="BB890" s="259"/>
      <c r="BC890" s="1"/>
      <c r="BD890" s="1"/>
      <c r="BE890" s="1"/>
      <c r="BF890" s="1"/>
    </row>
    <row r="891" spans="1:58" ht="12.75" customHeight="1" x14ac:dyDescent="0.2">
      <c r="A891" s="257"/>
      <c r="B891" s="257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258"/>
      <c r="BB891" s="259"/>
      <c r="BC891" s="1"/>
      <c r="BD891" s="1"/>
      <c r="BE891" s="1"/>
      <c r="BF891" s="1"/>
    </row>
    <row r="892" spans="1:58" ht="12.75" customHeight="1" x14ac:dyDescent="0.2">
      <c r="A892" s="257"/>
      <c r="B892" s="257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258"/>
      <c r="BB892" s="259"/>
      <c r="BC892" s="1"/>
      <c r="BD892" s="1"/>
      <c r="BE892" s="1"/>
      <c r="BF892" s="1"/>
    </row>
    <row r="893" spans="1:58" ht="12.75" customHeight="1" x14ac:dyDescent="0.2">
      <c r="A893" s="257"/>
      <c r="B893" s="257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258"/>
      <c r="BB893" s="259"/>
      <c r="BC893" s="1"/>
      <c r="BD893" s="1"/>
      <c r="BE893" s="1"/>
      <c r="BF893" s="1"/>
    </row>
    <row r="894" spans="1:58" ht="12.75" customHeight="1" x14ac:dyDescent="0.2">
      <c r="A894" s="257"/>
      <c r="B894" s="257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258"/>
      <c r="BB894" s="259"/>
      <c r="BC894" s="1"/>
      <c r="BD894" s="1"/>
      <c r="BE894" s="1"/>
      <c r="BF894" s="1"/>
    </row>
    <row r="895" spans="1:58" ht="12.75" customHeight="1" x14ac:dyDescent="0.2">
      <c r="A895" s="257"/>
      <c r="B895" s="257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258"/>
      <c r="BB895" s="259"/>
      <c r="BC895" s="1"/>
      <c r="BD895" s="1"/>
      <c r="BE895" s="1"/>
      <c r="BF895" s="1"/>
    </row>
    <row r="896" spans="1:58" ht="12.75" customHeight="1" x14ac:dyDescent="0.2">
      <c r="A896" s="257"/>
      <c r="B896" s="257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258"/>
      <c r="BB896" s="259"/>
      <c r="BC896" s="1"/>
      <c r="BD896" s="1"/>
      <c r="BE896" s="1"/>
      <c r="BF896" s="1"/>
    </row>
    <row r="897" spans="1:58" ht="12.75" customHeight="1" x14ac:dyDescent="0.2">
      <c r="A897" s="257"/>
      <c r="B897" s="257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258"/>
      <c r="BB897" s="259"/>
      <c r="BC897" s="1"/>
      <c r="BD897" s="1"/>
      <c r="BE897" s="1"/>
      <c r="BF897" s="1"/>
    </row>
    <row r="898" spans="1:58" ht="12.75" customHeight="1" x14ac:dyDescent="0.2">
      <c r="A898" s="257"/>
      <c r="B898" s="257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258"/>
      <c r="BB898" s="259"/>
      <c r="BC898" s="1"/>
      <c r="BD898" s="1"/>
      <c r="BE898" s="1"/>
      <c r="BF898" s="1"/>
    </row>
    <row r="899" spans="1:58" ht="12.75" customHeight="1" x14ac:dyDescent="0.2">
      <c r="A899" s="257"/>
      <c r="B899" s="257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258"/>
      <c r="BB899" s="259"/>
      <c r="BC899" s="1"/>
      <c r="BD899" s="1"/>
      <c r="BE899" s="1"/>
      <c r="BF899" s="1"/>
    </row>
    <row r="900" spans="1:58" ht="12.75" customHeight="1" x14ac:dyDescent="0.2">
      <c r="A900" s="257"/>
      <c r="B900" s="257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258"/>
      <c r="BB900" s="259"/>
      <c r="BC900" s="1"/>
      <c r="BD900" s="1"/>
      <c r="BE900" s="1"/>
      <c r="BF900" s="1"/>
    </row>
    <row r="901" spans="1:58" ht="12.75" customHeight="1" x14ac:dyDescent="0.2">
      <c r="A901" s="257"/>
      <c r="B901" s="257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258"/>
      <c r="BB901" s="259"/>
      <c r="BC901" s="1"/>
      <c r="BD901" s="1"/>
      <c r="BE901" s="1"/>
      <c r="BF901" s="1"/>
    </row>
    <row r="902" spans="1:58" ht="12.75" customHeight="1" x14ac:dyDescent="0.2">
      <c r="A902" s="257"/>
      <c r="B902" s="257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258"/>
      <c r="BB902" s="259"/>
      <c r="BC902" s="1"/>
      <c r="BD902" s="1"/>
      <c r="BE902" s="1"/>
      <c r="BF902" s="1"/>
    </row>
    <row r="903" spans="1:58" ht="12.75" customHeight="1" x14ac:dyDescent="0.2">
      <c r="A903" s="257"/>
      <c r="B903" s="257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258"/>
      <c r="BB903" s="259"/>
      <c r="BC903" s="1"/>
      <c r="BD903" s="1"/>
      <c r="BE903" s="1"/>
      <c r="BF903" s="1"/>
    </row>
    <row r="904" spans="1:58" ht="12.75" customHeight="1" x14ac:dyDescent="0.2">
      <c r="A904" s="257"/>
      <c r="B904" s="257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258"/>
      <c r="BB904" s="259"/>
      <c r="BC904" s="1"/>
      <c r="BD904" s="1"/>
      <c r="BE904" s="1"/>
      <c r="BF904" s="1"/>
    </row>
    <row r="905" spans="1:58" ht="12.75" customHeight="1" x14ac:dyDescent="0.2">
      <c r="A905" s="257"/>
      <c r="B905" s="257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258"/>
      <c r="BB905" s="259"/>
      <c r="BC905" s="1"/>
      <c r="BD905" s="1"/>
      <c r="BE905" s="1"/>
      <c r="BF905" s="1"/>
    </row>
    <row r="906" spans="1:58" ht="12.75" customHeight="1" x14ac:dyDescent="0.2">
      <c r="A906" s="257"/>
      <c r="B906" s="257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258"/>
      <c r="BB906" s="259"/>
      <c r="BC906" s="1"/>
      <c r="BD906" s="1"/>
      <c r="BE906" s="1"/>
      <c r="BF906" s="1"/>
    </row>
    <row r="907" spans="1:58" ht="12.75" customHeight="1" x14ac:dyDescent="0.2">
      <c r="A907" s="257"/>
      <c r="B907" s="257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258"/>
      <c r="BB907" s="259"/>
      <c r="BC907" s="1"/>
      <c r="BD907" s="1"/>
      <c r="BE907" s="1"/>
      <c r="BF907" s="1"/>
    </row>
    <row r="908" spans="1:58" ht="12.75" customHeight="1" x14ac:dyDescent="0.2">
      <c r="A908" s="257"/>
      <c r="B908" s="257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258"/>
      <c r="BB908" s="259"/>
      <c r="BC908" s="1"/>
      <c r="BD908" s="1"/>
      <c r="BE908" s="1"/>
      <c r="BF908" s="1"/>
    </row>
    <row r="909" spans="1:58" ht="12.75" customHeight="1" x14ac:dyDescent="0.2">
      <c r="A909" s="257"/>
      <c r="B909" s="257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258"/>
      <c r="BB909" s="259"/>
      <c r="BC909" s="1"/>
      <c r="BD909" s="1"/>
      <c r="BE909" s="1"/>
      <c r="BF909" s="1"/>
    </row>
    <row r="910" spans="1:58" ht="12.75" customHeight="1" x14ac:dyDescent="0.2">
      <c r="A910" s="257"/>
      <c r="B910" s="257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258"/>
      <c r="BB910" s="259"/>
      <c r="BC910" s="1"/>
      <c r="BD910" s="1"/>
      <c r="BE910" s="1"/>
      <c r="BF910" s="1"/>
    </row>
    <row r="911" spans="1:58" ht="12.75" customHeight="1" x14ac:dyDescent="0.2">
      <c r="A911" s="257"/>
      <c r="B911" s="257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258"/>
      <c r="BB911" s="259"/>
      <c r="BC911" s="1"/>
      <c r="BD911" s="1"/>
      <c r="BE911" s="1"/>
      <c r="BF911" s="1"/>
    </row>
    <row r="912" spans="1:58" ht="12.75" customHeight="1" x14ac:dyDescent="0.2">
      <c r="A912" s="257"/>
      <c r="B912" s="257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258"/>
      <c r="BB912" s="259"/>
      <c r="BC912" s="1"/>
      <c r="BD912" s="1"/>
      <c r="BE912" s="1"/>
      <c r="BF912" s="1"/>
    </row>
    <row r="913" spans="1:58" ht="12.75" customHeight="1" x14ac:dyDescent="0.2">
      <c r="A913" s="257"/>
      <c r="B913" s="257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258"/>
      <c r="BB913" s="259"/>
      <c r="BC913" s="1"/>
      <c r="BD913" s="1"/>
      <c r="BE913" s="1"/>
      <c r="BF913" s="1"/>
    </row>
    <row r="914" spans="1:58" ht="12.75" customHeight="1" x14ac:dyDescent="0.2">
      <c r="A914" s="257"/>
      <c r="B914" s="257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258"/>
      <c r="BB914" s="259"/>
      <c r="BC914" s="1"/>
      <c r="BD914" s="1"/>
      <c r="BE914" s="1"/>
      <c r="BF914" s="1"/>
    </row>
    <row r="915" spans="1:58" ht="12.75" customHeight="1" x14ac:dyDescent="0.2">
      <c r="A915" s="257"/>
      <c r="B915" s="257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258"/>
      <c r="BB915" s="259"/>
      <c r="BC915" s="1"/>
      <c r="BD915" s="1"/>
      <c r="BE915" s="1"/>
      <c r="BF915" s="1"/>
    </row>
    <row r="916" spans="1:58" ht="12.75" customHeight="1" x14ac:dyDescent="0.2">
      <c r="A916" s="257"/>
      <c r="B916" s="257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258"/>
      <c r="BB916" s="259"/>
      <c r="BC916" s="1"/>
      <c r="BD916" s="1"/>
      <c r="BE916" s="1"/>
      <c r="BF916" s="1"/>
    </row>
    <row r="917" spans="1:58" ht="12.75" customHeight="1" x14ac:dyDescent="0.2">
      <c r="A917" s="257"/>
      <c r="B917" s="257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258"/>
      <c r="BB917" s="259"/>
      <c r="BC917" s="1"/>
      <c r="BD917" s="1"/>
      <c r="BE917" s="1"/>
      <c r="BF917" s="1"/>
    </row>
    <row r="918" spans="1:58" ht="12.75" customHeight="1" x14ac:dyDescent="0.2">
      <c r="A918" s="257"/>
      <c r="B918" s="257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258"/>
      <c r="BB918" s="259"/>
      <c r="BC918" s="1"/>
      <c r="BD918" s="1"/>
      <c r="BE918" s="1"/>
      <c r="BF918" s="1"/>
    </row>
    <row r="919" spans="1:58" ht="12.75" customHeight="1" x14ac:dyDescent="0.2">
      <c r="A919" s="257"/>
      <c r="B919" s="257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258"/>
      <c r="BB919" s="259"/>
      <c r="BC919" s="1"/>
      <c r="BD919" s="1"/>
      <c r="BE919" s="1"/>
      <c r="BF919" s="1"/>
    </row>
    <row r="920" spans="1:58" ht="12.75" customHeight="1" x14ac:dyDescent="0.2">
      <c r="A920" s="257"/>
      <c r="B920" s="257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258"/>
      <c r="BB920" s="259"/>
      <c r="BC920" s="1"/>
      <c r="BD920" s="1"/>
      <c r="BE920" s="1"/>
      <c r="BF920" s="1"/>
    </row>
    <row r="921" spans="1:58" ht="12.75" customHeight="1" x14ac:dyDescent="0.2">
      <c r="A921" s="257"/>
      <c r="B921" s="257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258"/>
      <c r="BB921" s="259"/>
      <c r="BC921" s="1"/>
      <c r="BD921" s="1"/>
      <c r="BE921" s="1"/>
      <c r="BF921" s="1"/>
    </row>
    <row r="922" spans="1:58" ht="12.75" customHeight="1" x14ac:dyDescent="0.2">
      <c r="A922" s="257"/>
      <c r="B922" s="257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258"/>
      <c r="BB922" s="259"/>
      <c r="BC922" s="1"/>
      <c r="BD922" s="1"/>
      <c r="BE922" s="1"/>
      <c r="BF922" s="1"/>
    </row>
    <row r="923" spans="1:58" ht="12.75" customHeight="1" x14ac:dyDescent="0.2">
      <c r="A923" s="257"/>
      <c r="B923" s="257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258"/>
      <c r="BB923" s="259"/>
      <c r="BC923" s="1"/>
      <c r="BD923" s="1"/>
      <c r="BE923" s="1"/>
      <c r="BF923" s="1"/>
    </row>
    <row r="924" spans="1:58" ht="12.75" customHeight="1" x14ac:dyDescent="0.2">
      <c r="A924" s="257"/>
      <c r="B924" s="257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258"/>
      <c r="BB924" s="259"/>
      <c r="BC924" s="1"/>
      <c r="BD924" s="1"/>
      <c r="BE924" s="1"/>
      <c r="BF924" s="1"/>
    </row>
    <row r="925" spans="1:58" ht="12.75" customHeight="1" x14ac:dyDescent="0.2">
      <c r="A925" s="257"/>
      <c r="B925" s="257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258"/>
      <c r="BB925" s="259"/>
      <c r="BC925" s="1"/>
      <c r="BD925" s="1"/>
      <c r="BE925" s="1"/>
      <c r="BF925" s="1"/>
    </row>
    <row r="926" spans="1:58" ht="12.75" customHeight="1" x14ac:dyDescent="0.2">
      <c r="A926" s="257"/>
      <c r="B926" s="257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258"/>
      <c r="BB926" s="259"/>
      <c r="BC926" s="1"/>
      <c r="BD926" s="1"/>
      <c r="BE926" s="1"/>
      <c r="BF926" s="1"/>
    </row>
    <row r="927" spans="1:58" ht="12.75" customHeight="1" x14ac:dyDescent="0.2">
      <c r="A927" s="257"/>
      <c r="B927" s="257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258"/>
      <c r="BB927" s="259"/>
      <c r="BC927" s="1"/>
      <c r="BD927" s="1"/>
      <c r="BE927" s="1"/>
      <c r="BF927" s="1"/>
    </row>
    <row r="928" spans="1:58" ht="12.75" customHeight="1" x14ac:dyDescent="0.2">
      <c r="A928" s="257"/>
      <c r="B928" s="257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258"/>
      <c r="BB928" s="259"/>
      <c r="BC928" s="1"/>
      <c r="BD928" s="1"/>
      <c r="BE928" s="1"/>
      <c r="BF928" s="1"/>
    </row>
    <row r="929" spans="1:58" ht="12.75" customHeight="1" x14ac:dyDescent="0.2">
      <c r="A929" s="257"/>
      <c r="B929" s="257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258"/>
      <c r="BB929" s="259"/>
      <c r="BC929" s="1"/>
      <c r="BD929" s="1"/>
      <c r="BE929" s="1"/>
      <c r="BF929" s="1"/>
    </row>
    <row r="930" spans="1:58" ht="12.75" customHeight="1" x14ac:dyDescent="0.2">
      <c r="A930" s="257"/>
      <c r="B930" s="257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258"/>
      <c r="BB930" s="259"/>
      <c r="BC930" s="1"/>
      <c r="BD930" s="1"/>
      <c r="BE930" s="1"/>
      <c r="BF930" s="1"/>
    </row>
    <row r="931" spans="1:58" ht="12.75" customHeight="1" x14ac:dyDescent="0.2">
      <c r="A931" s="257"/>
      <c r="B931" s="257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258"/>
      <c r="BB931" s="259"/>
      <c r="BC931" s="1"/>
      <c r="BD931" s="1"/>
      <c r="BE931" s="1"/>
      <c r="BF931" s="1"/>
    </row>
    <row r="932" spans="1:58" ht="12.75" customHeight="1" x14ac:dyDescent="0.2">
      <c r="A932" s="257"/>
      <c r="B932" s="257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258"/>
      <c r="BB932" s="259"/>
      <c r="BC932" s="1"/>
      <c r="BD932" s="1"/>
      <c r="BE932" s="1"/>
      <c r="BF932" s="1"/>
    </row>
    <row r="933" spans="1:58" ht="12.75" customHeight="1" x14ac:dyDescent="0.2">
      <c r="A933" s="257"/>
      <c r="B933" s="257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258"/>
      <c r="BB933" s="259"/>
      <c r="BC933" s="1"/>
      <c r="BD933" s="1"/>
      <c r="BE933" s="1"/>
      <c r="BF933" s="1"/>
    </row>
    <row r="934" spans="1:58" ht="12.75" customHeight="1" x14ac:dyDescent="0.2">
      <c r="A934" s="257"/>
      <c r="B934" s="257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258"/>
      <c r="BB934" s="259"/>
      <c r="BC934" s="1"/>
      <c r="BD934" s="1"/>
      <c r="BE934" s="1"/>
      <c r="BF934" s="1"/>
    </row>
    <row r="935" spans="1:58" ht="12.75" customHeight="1" x14ac:dyDescent="0.2">
      <c r="A935" s="257"/>
      <c r="B935" s="257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258"/>
      <c r="BB935" s="259"/>
      <c r="BC935" s="1"/>
      <c r="BD935" s="1"/>
      <c r="BE935" s="1"/>
      <c r="BF935" s="1"/>
    </row>
    <row r="936" spans="1:58" ht="12.75" customHeight="1" x14ac:dyDescent="0.2">
      <c r="A936" s="257"/>
      <c r="B936" s="257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258"/>
      <c r="BB936" s="259"/>
      <c r="BC936" s="1"/>
      <c r="BD936" s="1"/>
      <c r="BE936" s="1"/>
      <c r="BF936" s="1"/>
    </row>
    <row r="937" spans="1:58" ht="12.75" customHeight="1" x14ac:dyDescent="0.2">
      <c r="A937" s="257"/>
      <c r="B937" s="257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258"/>
      <c r="BB937" s="259"/>
      <c r="BC937" s="1"/>
      <c r="BD937" s="1"/>
      <c r="BE937" s="1"/>
      <c r="BF937" s="1"/>
    </row>
    <row r="938" spans="1:58" ht="12.75" customHeight="1" x14ac:dyDescent="0.2">
      <c r="A938" s="257"/>
      <c r="B938" s="257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258"/>
      <c r="BB938" s="259"/>
      <c r="BC938" s="1"/>
      <c r="BD938" s="1"/>
      <c r="BE938" s="1"/>
      <c r="BF938" s="1"/>
    </row>
    <row r="939" spans="1:58" ht="12.75" customHeight="1" x14ac:dyDescent="0.2">
      <c r="A939" s="257"/>
      <c r="B939" s="257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258"/>
      <c r="BB939" s="259"/>
      <c r="BC939" s="1"/>
      <c r="BD939" s="1"/>
      <c r="BE939" s="1"/>
      <c r="BF939" s="1"/>
    </row>
    <row r="940" spans="1:58" ht="12.75" customHeight="1" x14ac:dyDescent="0.2">
      <c r="A940" s="257"/>
      <c r="B940" s="257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258"/>
      <c r="BB940" s="259"/>
      <c r="BC940" s="1"/>
      <c r="BD940" s="1"/>
      <c r="BE940" s="1"/>
      <c r="BF940" s="1"/>
    </row>
    <row r="941" spans="1:58" ht="12.75" customHeight="1" x14ac:dyDescent="0.2">
      <c r="A941" s="257"/>
      <c r="B941" s="257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258"/>
      <c r="BB941" s="259"/>
      <c r="BC941" s="1"/>
      <c r="BD941" s="1"/>
      <c r="BE941" s="1"/>
      <c r="BF941" s="1"/>
    </row>
    <row r="942" spans="1:58" ht="12.75" customHeight="1" x14ac:dyDescent="0.2">
      <c r="A942" s="257"/>
      <c r="B942" s="257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258"/>
      <c r="BB942" s="259"/>
      <c r="BC942" s="1"/>
      <c r="BD942" s="1"/>
      <c r="BE942" s="1"/>
      <c r="BF942" s="1"/>
    </row>
    <row r="943" spans="1:58" ht="12.75" customHeight="1" x14ac:dyDescent="0.2">
      <c r="A943" s="257"/>
      <c r="B943" s="257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258"/>
      <c r="BB943" s="259"/>
      <c r="BC943" s="1"/>
      <c r="BD943" s="1"/>
      <c r="BE943" s="1"/>
      <c r="BF943" s="1"/>
    </row>
    <row r="944" spans="1:58" ht="12.75" customHeight="1" x14ac:dyDescent="0.2">
      <c r="A944" s="257"/>
      <c r="B944" s="257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258"/>
      <c r="BB944" s="259"/>
      <c r="BC944" s="1"/>
      <c r="BD944" s="1"/>
      <c r="BE944" s="1"/>
      <c r="BF944" s="1"/>
    </row>
    <row r="945" spans="1:58" ht="12.75" customHeight="1" x14ac:dyDescent="0.2">
      <c r="A945" s="257"/>
      <c r="B945" s="257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258"/>
      <c r="BB945" s="259"/>
      <c r="BC945" s="1"/>
      <c r="BD945" s="1"/>
      <c r="BE945" s="1"/>
      <c r="BF945" s="1"/>
    </row>
    <row r="946" spans="1:58" ht="12.75" customHeight="1" x14ac:dyDescent="0.2">
      <c r="A946" s="257"/>
      <c r="B946" s="257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258"/>
      <c r="BB946" s="259"/>
      <c r="BC946" s="1"/>
      <c r="BD946" s="1"/>
      <c r="BE946" s="1"/>
      <c r="BF946" s="1"/>
    </row>
    <row r="947" spans="1:58" ht="12.75" customHeight="1" x14ac:dyDescent="0.2">
      <c r="A947" s="257"/>
      <c r="B947" s="257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258"/>
      <c r="BB947" s="259"/>
      <c r="BC947" s="1"/>
      <c r="BD947" s="1"/>
      <c r="BE947" s="1"/>
      <c r="BF947" s="1"/>
    </row>
    <row r="948" spans="1:58" ht="12.75" customHeight="1" x14ac:dyDescent="0.2">
      <c r="A948" s="257"/>
      <c r="B948" s="257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258"/>
      <c r="BB948" s="259"/>
      <c r="BC948" s="1"/>
      <c r="BD948" s="1"/>
      <c r="BE948" s="1"/>
      <c r="BF948" s="1"/>
    </row>
    <row r="949" spans="1:58" ht="12.75" customHeight="1" x14ac:dyDescent="0.2">
      <c r="A949" s="257"/>
      <c r="B949" s="257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258"/>
      <c r="BB949" s="259"/>
      <c r="BC949" s="1"/>
      <c r="BD949" s="1"/>
      <c r="BE949" s="1"/>
      <c r="BF949" s="1"/>
    </row>
    <row r="950" spans="1:58" ht="12.75" customHeight="1" x14ac:dyDescent="0.2">
      <c r="A950" s="257"/>
      <c r="B950" s="257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258"/>
      <c r="BB950" s="259"/>
      <c r="BC950" s="1"/>
      <c r="BD950" s="1"/>
      <c r="BE950" s="1"/>
      <c r="BF950" s="1"/>
    </row>
    <row r="951" spans="1:58" ht="12.75" customHeight="1" x14ac:dyDescent="0.2">
      <c r="A951" s="257"/>
      <c r="B951" s="257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258"/>
      <c r="BB951" s="259"/>
      <c r="BC951" s="1"/>
      <c r="BD951" s="1"/>
      <c r="BE951" s="1"/>
      <c r="BF951" s="1"/>
    </row>
    <row r="952" spans="1:58" ht="12.75" customHeight="1" x14ac:dyDescent="0.2">
      <c r="A952" s="257"/>
      <c r="B952" s="257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258"/>
      <c r="BB952" s="259"/>
      <c r="BC952" s="1"/>
      <c r="BD952" s="1"/>
      <c r="BE952" s="1"/>
      <c r="BF952" s="1"/>
    </row>
    <row r="953" spans="1:58" ht="12.75" customHeight="1" x14ac:dyDescent="0.2">
      <c r="A953" s="257"/>
      <c r="B953" s="257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258"/>
      <c r="BB953" s="259"/>
      <c r="BC953" s="1"/>
      <c r="BD953" s="1"/>
      <c r="BE953" s="1"/>
      <c r="BF953" s="1"/>
    </row>
    <row r="954" spans="1:58" ht="12.75" customHeight="1" x14ac:dyDescent="0.2">
      <c r="A954" s="257"/>
      <c r="B954" s="257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258"/>
      <c r="BB954" s="259"/>
      <c r="BC954" s="1"/>
      <c r="BD954" s="1"/>
      <c r="BE954" s="1"/>
      <c r="BF954" s="1"/>
    </row>
    <row r="955" spans="1:58" ht="12.75" customHeight="1" x14ac:dyDescent="0.2">
      <c r="A955" s="257"/>
      <c r="B955" s="257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258"/>
      <c r="BB955" s="259"/>
      <c r="BC955" s="1"/>
      <c r="BD955" s="1"/>
      <c r="BE955" s="1"/>
      <c r="BF955" s="1"/>
    </row>
    <row r="956" spans="1:58" ht="12.75" customHeight="1" x14ac:dyDescent="0.2">
      <c r="A956" s="257"/>
      <c r="B956" s="257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258"/>
      <c r="BB956" s="259"/>
      <c r="BC956" s="1"/>
      <c r="BD956" s="1"/>
      <c r="BE956" s="1"/>
      <c r="BF956" s="1"/>
    </row>
    <row r="957" spans="1:58" ht="12.75" customHeight="1" x14ac:dyDescent="0.2">
      <c r="A957" s="257"/>
      <c r="B957" s="257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258"/>
      <c r="BB957" s="259"/>
      <c r="BC957" s="1"/>
      <c r="BD957" s="1"/>
      <c r="BE957" s="1"/>
      <c r="BF957" s="1"/>
    </row>
    <row r="958" spans="1:58" ht="12.75" customHeight="1" x14ac:dyDescent="0.2">
      <c r="A958" s="257"/>
      <c r="B958" s="257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258"/>
      <c r="BB958" s="259"/>
      <c r="BC958" s="1"/>
      <c r="BD958" s="1"/>
      <c r="BE958" s="1"/>
      <c r="BF958" s="1"/>
    </row>
    <row r="959" spans="1:58" ht="12.75" customHeight="1" x14ac:dyDescent="0.2">
      <c r="A959" s="257"/>
      <c r="B959" s="257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258"/>
      <c r="BB959" s="259"/>
      <c r="BC959" s="1"/>
      <c r="BD959" s="1"/>
      <c r="BE959" s="1"/>
      <c r="BF959" s="1"/>
    </row>
    <row r="960" spans="1:58" ht="12.75" customHeight="1" x14ac:dyDescent="0.2">
      <c r="A960" s="257"/>
      <c r="B960" s="257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258"/>
      <c r="BB960" s="259"/>
      <c r="BC960" s="1"/>
      <c r="BD960" s="1"/>
      <c r="BE960" s="1"/>
      <c r="BF960" s="1"/>
    </row>
    <row r="961" spans="1:58" ht="12.75" customHeight="1" x14ac:dyDescent="0.2">
      <c r="A961" s="257"/>
      <c r="B961" s="257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258"/>
      <c r="BB961" s="259"/>
      <c r="BC961" s="1"/>
      <c r="BD961" s="1"/>
      <c r="BE961" s="1"/>
      <c r="BF961" s="1"/>
    </row>
    <row r="962" spans="1:58" ht="12.75" customHeight="1" x14ac:dyDescent="0.2">
      <c r="A962" s="257"/>
      <c r="B962" s="257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258"/>
      <c r="BB962" s="259"/>
      <c r="BC962" s="1"/>
      <c r="BD962" s="1"/>
      <c r="BE962" s="1"/>
      <c r="BF962" s="1"/>
    </row>
    <row r="963" spans="1:58" ht="12.75" customHeight="1" x14ac:dyDescent="0.2">
      <c r="A963" s="257"/>
      <c r="B963" s="257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258"/>
      <c r="BB963" s="259"/>
      <c r="BC963" s="1"/>
      <c r="BD963" s="1"/>
      <c r="BE963" s="1"/>
      <c r="BF963" s="1"/>
    </row>
    <row r="964" spans="1:58" ht="12.75" customHeight="1" x14ac:dyDescent="0.2">
      <c r="A964" s="257"/>
      <c r="B964" s="257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258"/>
      <c r="BB964" s="259"/>
      <c r="BC964" s="1"/>
      <c r="BD964" s="1"/>
      <c r="BE964" s="1"/>
      <c r="BF964" s="1"/>
    </row>
    <row r="965" spans="1:58" ht="12.75" customHeight="1" x14ac:dyDescent="0.2">
      <c r="A965" s="257"/>
      <c r="B965" s="257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258"/>
      <c r="BB965" s="259"/>
      <c r="BC965" s="1"/>
      <c r="BD965" s="1"/>
      <c r="BE965" s="1"/>
      <c r="BF965" s="1"/>
    </row>
    <row r="966" spans="1:58" ht="12.75" customHeight="1" x14ac:dyDescent="0.2">
      <c r="A966" s="257"/>
      <c r="B966" s="257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258"/>
      <c r="BB966" s="259"/>
      <c r="BC966" s="1"/>
      <c r="BD966" s="1"/>
      <c r="BE966" s="1"/>
      <c r="BF966" s="1"/>
    </row>
    <row r="967" spans="1:58" ht="12.75" customHeight="1" x14ac:dyDescent="0.2">
      <c r="A967" s="257"/>
      <c r="B967" s="257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258"/>
      <c r="BB967" s="259"/>
      <c r="BC967" s="1"/>
      <c r="BD967" s="1"/>
      <c r="BE967" s="1"/>
      <c r="BF967" s="1"/>
    </row>
    <row r="968" spans="1:58" ht="12.75" customHeight="1" x14ac:dyDescent="0.2">
      <c r="A968" s="257"/>
      <c r="B968" s="257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258"/>
      <c r="BB968" s="259"/>
      <c r="BC968" s="1"/>
      <c r="BD968" s="1"/>
      <c r="BE968" s="1"/>
      <c r="BF968" s="1"/>
    </row>
    <row r="969" spans="1:58" ht="12.75" customHeight="1" x14ac:dyDescent="0.2">
      <c r="A969" s="257"/>
      <c r="B969" s="257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258"/>
      <c r="BB969" s="259"/>
      <c r="BC969" s="1"/>
      <c r="BD969" s="1"/>
      <c r="BE969" s="1"/>
      <c r="BF969" s="1"/>
    </row>
    <row r="970" spans="1:58" ht="12.75" customHeight="1" x14ac:dyDescent="0.2">
      <c r="A970" s="257"/>
      <c r="B970" s="257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258"/>
      <c r="BB970" s="259"/>
      <c r="BC970" s="1"/>
      <c r="BD970" s="1"/>
      <c r="BE970" s="1"/>
      <c r="BF970" s="1"/>
    </row>
    <row r="971" spans="1:58" ht="12.75" customHeight="1" x14ac:dyDescent="0.2">
      <c r="A971" s="257"/>
      <c r="B971" s="257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258"/>
      <c r="BB971" s="259"/>
      <c r="BC971" s="1"/>
      <c r="BD971" s="1"/>
      <c r="BE971" s="1"/>
      <c r="BF971" s="1"/>
    </row>
    <row r="972" spans="1:58" ht="12.75" customHeight="1" x14ac:dyDescent="0.2">
      <c r="A972" s="257"/>
      <c r="B972" s="257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258"/>
      <c r="BB972" s="259"/>
      <c r="BC972" s="1"/>
      <c r="BD972" s="1"/>
      <c r="BE972" s="1"/>
      <c r="BF972" s="1"/>
    </row>
    <row r="973" spans="1:58" ht="12.75" customHeight="1" x14ac:dyDescent="0.2">
      <c r="A973" s="257"/>
      <c r="B973" s="257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258"/>
      <c r="BB973" s="259"/>
      <c r="BC973" s="1"/>
      <c r="BD973" s="1"/>
      <c r="BE973" s="1"/>
      <c r="BF973" s="1"/>
    </row>
    <row r="974" spans="1:58" ht="12.75" customHeight="1" x14ac:dyDescent="0.2">
      <c r="A974" s="257"/>
      <c r="B974" s="257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258"/>
      <c r="BB974" s="259"/>
      <c r="BC974" s="1"/>
      <c r="BD974" s="1"/>
      <c r="BE974" s="1"/>
      <c r="BF974" s="1"/>
    </row>
    <row r="975" spans="1:58" ht="12.75" customHeight="1" x14ac:dyDescent="0.2">
      <c r="A975" s="257"/>
      <c r="B975" s="257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258"/>
      <c r="BB975" s="259"/>
      <c r="BC975" s="1"/>
      <c r="BD975" s="1"/>
      <c r="BE975" s="1"/>
      <c r="BF975" s="1"/>
    </row>
    <row r="976" spans="1:58" ht="12.75" customHeight="1" x14ac:dyDescent="0.2">
      <c r="A976" s="257"/>
      <c r="B976" s="257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258"/>
      <c r="BB976" s="259"/>
      <c r="BC976" s="1"/>
      <c r="BD976" s="1"/>
      <c r="BE976" s="1"/>
      <c r="BF976" s="1"/>
    </row>
    <row r="977" spans="1:58" ht="12.75" customHeight="1" x14ac:dyDescent="0.2">
      <c r="A977" s="257"/>
      <c r="B977" s="257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258"/>
      <c r="BB977" s="259"/>
      <c r="BC977" s="1"/>
      <c r="BD977" s="1"/>
      <c r="BE977" s="1"/>
      <c r="BF977" s="1"/>
    </row>
    <row r="978" spans="1:58" ht="12.75" customHeight="1" x14ac:dyDescent="0.2">
      <c r="A978" s="257"/>
      <c r="B978" s="257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258"/>
      <c r="BB978" s="259"/>
      <c r="BC978" s="1"/>
      <c r="BD978" s="1"/>
      <c r="BE978" s="1"/>
      <c r="BF978" s="1"/>
    </row>
    <row r="979" spans="1:58" ht="12.75" customHeight="1" x14ac:dyDescent="0.2">
      <c r="A979" s="257"/>
      <c r="B979" s="257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258"/>
      <c r="BB979" s="259"/>
      <c r="BC979" s="1"/>
      <c r="BD979" s="1"/>
      <c r="BE979" s="1"/>
      <c r="BF979" s="1"/>
    </row>
    <row r="980" spans="1:58" ht="12.75" customHeight="1" x14ac:dyDescent="0.2">
      <c r="A980" s="257"/>
      <c r="B980" s="257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258"/>
      <c r="BB980" s="259"/>
      <c r="BC980" s="1"/>
      <c r="BD980" s="1"/>
      <c r="BE980" s="1"/>
      <c r="BF980" s="1"/>
    </row>
    <row r="981" spans="1:58" ht="12.75" customHeight="1" x14ac:dyDescent="0.2">
      <c r="A981" s="257"/>
      <c r="B981" s="257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258"/>
      <c r="BB981" s="259"/>
      <c r="BC981" s="1"/>
      <c r="BD981" s="1"/>
      <c r="BE981" s="1"/>
      <c r="BF981" s="1"/>
    </row>
    <row r="982" spans="1:58" ht="12.75" customHeight="1" x14ac:dyDescent="0.2">
      <c r="A982" s="257"/>
      <c r="B982" s="257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258"/>
      <c r="BB982" s="259"/>
      <c r="BC982" s="1"/>
      <c r="BD982" s="1"/>
      <c r="BE982" s="1"/>
      <c r="BF982" s="1"/>
    </row>
    <row r="983" spans="1:58" ht="12.75" customHeight="1" x14ac:dyDescent="0.2">
      <c r="A983" s="257"/>
      <c r="B983" s="257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258"/>
      <c r="BB983" s="259"/>
      <c r="BC983" s="1"/>
      <c r="BD983" s="1"/>
      <c r="BE983" s="1"/>
      <c r="BF983" s="1"/>
    </row>
    <row r="984" spans="1:58" ht="12.75" customHeight="1" x14ac:dyDescent="0.2">
      <c r="A984" s="257"/>
      <c r="B984" s="257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258"/>
      <c r="BB984" s="259"/>
      <c r="BC984" s="1"/>
      <c r="BD984" s="1"/>
      <c r="BE984" s="1"/>
      <c r="BF984" s="1"/>
    </row>
    <row r="985" spans="1:58" ht="12.75" customHeight="1" x14ac:dyDescent="0.2">
      <c r="A985" s="257"/>
      <c r="B985" s="257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258"/>
      <c r="BB985" s="259"/>
      <c r="BC985" s="1"/>
      <c r="BD985" s="1"/>
      <c r="BE985" s="1"/>
      <c r="BF985" s="1"/>
    </row>
    <row r="986" spans="1:58" ht="12.75" customHeight="1" x14ac:dyDescent="0.2">
      <c r="A986" s="257"/>
      <c r="B986" s="257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258"/>
      <c r="BB986" s="259"/>
      <c r="BC986" s="1"/>
      <c r="BD986" s="1"/>
      <c r="BE986" s="1"/>
      <c r="BF986" s="1"/>
    </row>
    <row r="987" spans="1:58" ht="12.75" customHeight="1" x14ac:dyDescent="0.2">
      <c r="A987" s="257"/>
      <c r="B987" s="257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258"/>
      <c r="BB987" s="259"/>
      <c r="BC987" s="1"/>
      <c r="BD987" s="1"/>
      <c r="BE987" s="1"/>
      <c r="BF987" s="1"/>
    </row>
    <row r="988" spans="1:58" ht="12.75" customHeight="1" x14ac:dyDescent="0.2">
      <c r="A988" s="257"/>
      <c r="B988" s="257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258"/>
      <c r="BB988" s="259"/>
      <c r="BC988" s="1"/>
      <c r="BD988" s="1"/>
      <c r="BE988" s="1"/>
      <c r="BF988" s="1"/>
    </row>
    <row r="989" spans="1:58" ht="12.75" customHeight="1" x14ac:dyDescent="0.2">
      <c r="A989" s="257"/>
      <c r="B989" s="257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258"/>
      <c r="BB989" s="259"/>
      <c r="BC989" s="1"/>
      <c r="BD989" s="1"/>
      <c r="BE989" s="1"/>
      <c r="BF989" s="1"/>
    </row>
    <row r="990" spans="1:58" ht="12.75" customHeight="1" x14ac:dyDescent="0.2">
      <c r="A990" s="257"/>
      <c r="B990" s="257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258"/>
      <c r="BB990" s="259"/>
      <c r="BC990" s="1"/>
      <c r="BD990" s="1"/>
      <c r="BE990" s="1"/>
      <c r="BF990" s="1"/>
    </row>
    <row r="991" spans="1:58" ht="12.75" customHeight="1" x14ac:dyDescent="0.2">
      <c r="A991" s="257"/>
      <c r="B991" s="257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258"/>
      <c r="BB991" s="259"/>
      <c r="BC991" s="1"/>
      <c r="BD991" s="1"/>
      <c r="BE991" s="1"/>
      <c r="BF991" s="1"/>
    </row>
    <row r="992" spans="1:58" ht="12.75" customHeight="1" x14ac:dyDescent="0.2">
      <c r="A992" s="257"/>
      <c r="B992" s="257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258"/>
      <c r="BB992" s="259"/>
      <c r="BC992" s="1"/>
      <c r="BD992" s="1"/>
      <c r="BE992" s="1"/>
      <c r="BF992" s="1"/>
    </row>
    <row r="993" spans="1:58" ht="12.75" customHeight="1" x14ac:dyDescent="0.2">
      <c r="A993" s="257"/>
      <c r="B993" s="257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258"/>
      <c r="BB993" s="259"/>
      <c r="BC993" s="1"/>
      <c r="BD993" s="1"/>
      <c r="BE993" s="1"/>
      <c r="BF993" s="1"/>
    </row>
    <row r="994" spans="1:58" ht="12.75" customHeight="1" x14ac:dyDescent="0.2">
      <c r="A994" s="257"/>
      <c r="B994" s="257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258"/>
      <c r="BB994" s="259"/>
      <c r="BC994" s="1"/>
      <c r="BD994" s="1"/>
      <c r="BE994" s="1"/>
      <c r="BF994" s="1"/>
    </row>
    <row r="995" spans="1:58" ht="12.75" customHeight="1" x14ac:dyDescent="0.2">
      <c r="A995" s="257"/>
      <c r="B995" s="257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258"/>
      <c r="BB995" s="259"/>
      <c r="BC995" s="1"/>
      <c r="BD995" s="1"/>
      <c r="BE995" s="1"/>
      <c r="BF995" s="1"/>
    </row>
    <row r="996" spans="1:58" ht="12.75" customHeight="1" x14ac:dyDescent="0.2">
      <c r="A996" s="257"/>
      <c r="B996" s="257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258"/>
      <c r="BB996" s="259"/>
      <c r="BC996" s="1"/>
      <c r="BD996" s="1"/>
      <c r="BE996" s="1"/>
      <c r="BF996" s="1"/>
    </row>
    <row r="997" spans="1:58" ht="12.75" customHeight="1" x14ac:dyDescent="0.2">
      <c r="A997" s="257"/>
      <c r="B997" s="257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258"/>
      <c r="BB997" s="259"/>
      <c r="BC997" s="1"/>
      <c r="BD997" s="1"/>
      <c r="BE997" s="1"/>
      <c r="BF997" s="1"/>
    </row>
    <row r="998" spans="1:58" ht="12.75" customHeight="1" x14ac:dyDescent="0.2">
      <c r="A998" s="257"/>
      <c r="B998" s="257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258"/>
      <c r="BB998" s="259"/>
      <c r="BC998" s="1"/>
      <c r="BD998" s="1"/>
      <c r="BE998" s="1"/>
      <c r="BF998" s="1"/>
    </row>
    <row r="999" spans="1:58" ht="12.75" customHeight="1" x14ac:dyDescent="0.2">
      <c r="A999" s="257"/>
      <c r="B999" s="257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258"/>
      <c r="BB999" s="259"/>
      <c r="BC999" s="1"/>
      <c r="BD999" s="1"/>
      <c r="BE999" s="1"/>
      <c r="BF999" s="1"/>
    </row>
    <row r="1000" spans="1:58" ht="12.75" customHeight="1" x14ac:dyDescent="0.2">
      <c r="A1000" s="257"/>
      <c r="B1000" s="257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258"/>
      <c r="BB1000" s="259"/>
      <c r="BC1000" s="1"/>
      <c r="BD1000" s="1"/>
      <c r="BE1000" s="1"/>
      <c r="BF1000" s="1"/>
    </row>
  </sheetData>
  <mergeCells count="3">
    <mergeCell ref="B2:I2"/>
    <mergeCell ref="B4:I4"/>
    <mergeCell ref="B5:I5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F1000"/>
  <sheetViews>
    <sheetView workbookViewId="0"/>
  </sheetViews>
  <sheetFormatPr defaultColWidth="12.5703125" defaultRowHeight="15" customHeight="1" x14ac:dyDescent="0.2"/>
  <cols>
    <col min="1" max="1" width="13.7109375" customWidth="1"/>
    <col min="2" max="2" width="34.5703125" customWidth="1"/>
    <col min="3" max="3" width="11.140625" customWidth="1"/>
    <col min="4" max="4" width="9.140625" customWidth="1"/>
    <col min="5" max="5" width="6.28515625" customWidth="1"/>
    <col min="6" max="6" width="33.85546875" customWidth="1"/>
    <col min="7" max="8" width="9.140625" customWidth="1"/>
    <col min="9" max="9" width="14" customWidth="1"/>
    <col min="10" max="51" width="9.140625" customWidth="1"/>
    <col min="52" max="52" width="8" hidden="1" customWidth="1"/>
    <col min="53" max="53" width="11.140625" hidden="1" customWidth="1"/>
    <col min="54" max="58" width="9.140625" customWidth="1"/>
  </cols>
  <sheetData>
    <row r="1" spans="1:58" ht="13.5" customHeight="1" x14ac:dyDescent="0.2">
      <c r="A1" s="257"/>
      <c r="B1" s="25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258"/>
      <c r="BB1" s="259"/>
      <c r="BC1" s="1"/>
      <c r="BD1" s="1"/>
      <c r="BE1" s="1"/>
      <c r="BF1" s="1"/>
    </row>
    <row r="2" spans="1:58" ht="30" customHeight="1" x14ac:dyDescent="0.2">
      <c r="A2" s="257"/>
      <c r="B2" s="370" t="s">
        <v>524</v>
      </c>
      <c r="C2" s="371"/>
      <c r="D2" s="371"/>
      <c r="E2" s="371"/>
      <c r="F2" s="371"/>
      <c r="G2" s="371"/>
      <c r="H2" s="371"/>
      <c r="I2" s="37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258"/>
      <c r="BB2" s="259"/>
      <c r="BC2" s="1"/>
      <c r="BD2" s="1"/>
      <c r="BE2" s="1"/>
      <c r="BF2" s="1"/>
    </row>
    <row r="3" spans="1:58" ht="19.5" customHeight="1" x14ac:dyDescent="0.2">
      <c r="A3" s="257"/>
      <c r="B3" s="257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258"/>
      <c r="BB3" s="259"/>
      <c r="BC3" s="1"/>
      <c r="BD3" s="1"/>
      <c r="BE3" s="1"/>
      <c r="BF3" s="1"/>
    </row>
    <row r="4" spans="1:58" ht="19.5" customHeight="1" x14ac:dyDescent="0.25">
      <c r="A4" s="260" t="s">
        <v>61</v>
      </c>
      <c r="B4" s="409"/>
      <c r="C4" s="374"/>
      <c r="D4" s="374"/>
      <c r="E4" s="374"/>
      <c r="F4" s="374"/>
      <c r="G4" s="374"/>
      <c r="H4" s="374"/>
      <c r="I4" s="375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58"/>
      <c r="BB4" s="259"/>
      <c r="BC4" s="1"/>
      <c r="BD4" s="1"/>
      <c r="BE4" s="1"/>
      <c r="BF4" s="1"/>
    </row>
    <row r="5" spans="1:58" ht="19.5" customHeight="1" x14ac:dyDescent="0.25">
      <c r="A5" s="260" t="s">
        <v>62</v>
      </c>
      <c r="B5" s="410"/>
      <c r="C5" s="377"/>
      <c r="D5" s="377"/>
      <c r="E5" s="377"/>
      <c r="F5" s="377"/>
      <c r="G5" s="377"/>
      <c r="H5" s="377"/>
      <c r="I5" s="378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258"/>
      <c r="BB5" s="259"/>
      <c r="BC5" s="1"/>
      <c r="BD5" s="1"/>
      <c r="BE5" s="1"/>
      <c r="BF5" s="1"/>
    </row>
    <row r="6" spans="1:58" ht="15" customHeight="1" x14ac:dyDescent="0.2">
      <c r="A6" s="261"/>
      <c r="B6" s="262"/>
      <c r="C6" s="15"/>
      <c r="D6" s="15"/>
      <c r="E6" s="15"/>
      <c r="F6" s="15"/>
      <c r="G6" s="1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258"/>
      <c r="BB6" s="259"/>
      <c r="BC6" s="1"/>
      <c r="BD6" s="1"/>
      <c r="BE6" s="1"/>
      <c r="BF6" s="1"/>
    </row>
    <row r="7" spans="1:58" ht="15" customHeight="1" x14ac:dyDescent="0.2">
      <c r="A7" s="261"/>
      <c r="B7" s="262"/>
      <c r="C7" s="15"/>
      <c r="D7" s="15"/>
      <c r="E7" s="15"/>
      <c r="F7" s="15"/>
      <c r="G7" s="1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258"/>
      <c r="BB7" s="259"/>
      <c r="BC7" s="1"/>
      <c r="BD7" s="1"/>
      <c r="BE7" s="1"/>
      <c r="BF7" s="1"/>
    </row>
    <row r="8" spans="1:58" ht="15" customHeight="1" x14ac:dyDescent="0.2">
      <c r="A8" s="261"/>
      <c r="B8" s="262"/>
      <c r="C8" s="15"/>
      <c r="D8" s="15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258"/>
      <c r="BB8" s="259"/>
      <c r="BC8" s="1"/>
      <c r="BD8" s="1"/>
      <c r="BE8" s="1"/>
      <c r="BF8" s="1"/>
    </row>
    <row r="9" spans="1:58" ht="15" customHeight="1" x14ac:dyDescent="0.2">
      <c r="A9" s="261"/>
      <c r="B9" s="262"/>
      <c r="C9" s="15"/>
      <c r="D9" s="15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258"/>
      <c r="BB9" s="259"/>
      <c r="BC9" s="1"/>
      <c r="BD9" s="1"/>
      <c r="BE9" s="1"/>
      <c r="BF9" s="1"/>
    </row>
    <row r="10" spans="1:58" ht="15" customHeight="1" x14ac:dyDescent="0.2">
      <c r="A10" s="261"/>
      <c r="B10" s="262"/>
      <c r="C10" s="15"/>
      <c r="D10" s="15"/>
      <c r="E10" s="15"/>
      <c r="F10" s="15"/>
      <c r="G10" s="1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258"/>
      <c r="BB10" s="259"/>
      <c r="BC10" s="1"/>
      <c r="BD10" s="1"/>
      <c r="BE10" s="1"/>
      <c r="BF10" s="1"/>
    </row>
    <row r="11" spans="1:58" ht="15" customHeight="1" x14ac:dyDescent="0.2">
      <c r="A11" s="261"/>
      <c r="B11" s="262"/>
      <c r="C11" s="15"/>
      <c r="D11" s="15"/>
      <c r="E11" s="15"/>
      <c r="F11" s="15"/>
      <c r="G11" s="1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258"/>
      <c r="BB11" s="259"/>
      <c r="BC11" s="1"/>
      <c r="BD11" s="1"/>
      <c r="BE11" s="1"/>
      <c r="BF11" s="1"/>
    </row>
    <row r="12" spans="1:58" ht="15" customHeight="1" x14ac:dyDescent="0.2">
      <c r="A12" s="261"/>
      <c r="B12" s="262"/>
      <c r="C12" s="15"/>
      <c r="D12" s="15"/>
      <c r="E12" s="15"/>
      <c r="F12" s="15"/>
      <c r="G12" s="1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258"/>
      <c r="BB12" s="259"/>
      <c r="BC12" s="1"/>
      <c r="BD12" s="1"/>
      <c r="BE12" s="1"/>
      <c r="BF12" s="1"/>
    </row>
    <row r="13" spans="1:58" ht="15" customHeight="1" x14ac:dyDescent="0.2">
      <c r="A13" s="261"/>
      <c r="B13" s="26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258"/>
      <c r="BB13" s="259"/>
      <c r="BC13" s="1"/>
      <c r="BD13" s="1"/>
      <c r="BE13" s="1"/>
      <c r="BF13" s="1"/>
    </row>
    <row r="14" spans="1:58" ht="15" customHeight="1" x14ac:dyDescent="0.2">
      <c r="A14" s="261"/>
      <c r="B14" s="26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258"/>
      <c r="BB14" s="259"/>
      <c r="BC14" s="1"/>
      <c r="BD14" s="1"/>
      <c r="BE14" s="1"/>
      <c r="BF14" s="1"/>
    </row>
    <row r="15" spans="1:58" ht="15" customHeight="1" x14ac:dyDescent="0.2">
      <c r="A15" s="261"/>
      <c r="B15" s="26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258"/>
      <c r="BB15" s="259"/>
      <c r="BC15" s="1"/>
      <c r="BD15" s="1"/>
      <c r="BE15" s="1"/>
      <c r="BF15" s="1"/>
    </row>
    <row r="16" spans="1:58" ht="15" customHeight="1" x14ac:dyDescent="0.2">
      <c r="A16" s="261"/>
      <c r="B16" s="26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258"/>
      <c r="BB16" s="259"/>
      <c r="BC16" s="1"/>
      <c r="BD16" s="1"/>
      <c r="BE16" s="1"/>
      <c r="BF16" s="1"/>
    </row>
    <row r="17" spans="1:58" ht="15" customHeight="1" x14ac:dyDescent="0.2">
      <c r="A17" s="261"/>
      <c r="B17" s="261"/>
      <c r="C17" s="15"/>
      <c r="D17" s="15"/>
      <c r="E17" s="15"/>
      <c r="F17" s="1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258"/>
      <c r="BB17" s="259"/>
      <c r="BC17" s="1"/>
      <c r="BD17" s="1"/>
      <c r="BE17" s="1"/>
      <c r="BF17" s="1"/>
    </row>
    <row r="18" spans="1:58" ht="15" customHeight="1" x14ac:dyDescent="0.2">
      <c r="A18" s="262"/>
      <c r="B18" s="14"/>
      <c r="C18" s="14"/>
      <c r="D18" s="14"/>
      <c r="E18" s="14"/>
      <c r="F18" s="1"/>
      <c r="G18" s="15"/>
      <c r="H18" s="15"/>
      <c r="I18" s="15"/>
      <c r="J18" s="1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258"/>
      <c r="BF18" s="259"/>
    </row>
    <row r="19" spans="1:58" ht="15" customHeight="1" x14ac:dyDescent="0.2">
      <c r="A19" s="262"/>
      <c r="B19" s="14"/>
      <c r="C19" s="14"/>
      <c r="D19" s="14"/>
      <c r="E19" s="14"/>
      <c r="F19" s="1"/>
      <c r="G19" s="1"/>
      <c r="H19" s="1"/>
      <c r="I19" s="1"/>
      <c r="J19" s="15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258"/>
      <c r="BF19" s="259"/>
    </row>
    <row r="20" spans="1:58" ht="13.5" customHeight="1" x14ac:dyDescent="0.2">
      <c r="A20" s="262"/>
      <c r="B20" s="14"/>
      <c r="C20" s="14"/>
      <c r="D20" s="14"/>
      <c r="E20" s="14"/>
      <c r="F20" s="1"/>
      <c r="G20" s="1"/>
      <c r="H20" s="1"/>
      <c r="I20" s="1"/>
      <c r="J20" s="15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258"/>
      <c r="BF20" s="259"/>
    </row>
    <row r="21" spans="1:58" ht="9.75" customHeight="1" x14ac:dyDescent="0.2">
      <c r="A21" s="261"/>
      <c r="B21" s="263"/>
      <c r="C21" s="264"/>
      <c r="D21" s="264"/>
      <c r="E21" s="264"/>
      <c r="F21" s="265"/>
      <c r="G21" s="265"/>
      <c r="H21" s="265"/>
      <c r="I21" s="187"/>
      <c r="J21" s="15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258"/>
      <c r="BF21" s="259"/>
    </row>
    <row r="22" spans="1:58" ht="13.5" customHeight="1" x14ac:dyDescent="0.2">
      <c r="A22" s="261"/>
      <c r="B22" s="266" t="s">
        <v>67</v>
      </c>
      <c r="C22" s="14"/>
      <c r="D22" s="14"/>
      <c r="E22" s="14"/>
      <c r="F22" s="15"/>
      <c r="G22" s="21"/>
      <c r="H22" s="1"/>
      <c r="I22" s="23"/>
      <c r="J22" s="15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258"/>
      <c r="BF22" s="259"/>
    </row>
    <row r="23" spans="1:58" ht="13.5" customHeight="1" x14ac:dyDescent="0.2">
      <c r="A23" s="261"/>
      <c r="B23" s="267" t="s">
        <v>64</v>
      </c>
      <c r="C23" s="21" t="s">
        <v>65</v>
      </c>
      <c r="D23" s="294"/>
      <c r="E23" s="15" t="s">
        <v>66</v>
      </c>
      <c r="F23" s="261" t="s">
        <v>525</v>
      </c>
      <c r="G23" s="21" t="s">
        <v>440</v>
      </c>
      <c r="H23" s="295"/>
      <c r="I23" s="23" t="s">
        <v>82</v>
      </c>
      <c r="J23" s="15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258"/>
      <c r="BF23" s="259"/>
    </row>
    <row r="24" spans="1:58" ht="13.5" customHeight="1" x14ac:dyDescent="0.2">
      <c r="A24" s="296"/>
      <c r="B24" s="284"/>
      <c r="C24" s="1"/>
      <c r="D24" s="297"/>
      <c r="E24" s="1"/>
      <c r="F24" s="261" t="s">
        <v>394</v>
      </c>
      <c r="G24" s="21" t="s">
        <v>395</v>
      </c>
      <c r="H24" s="215"/>
      <c r="I24" s="23" t="s">
        <v>66</v>
      </c>
      <c r="J24" s="15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258"/>
      <c r="BF24" s="259"/>
    </row>
    <row r="25" spans="1:58" ht="13.5" customHeight="1" x14ac:dyDescent="0.2">
      <c r="A25" s="298"/>
      <c r="B25" s="267" t="s">
        <v>410</v>
      </c>
      <c r="C25" s="21" t="s">
        <v>411</v>
      </c>
      <c r="D25" s="295"/>
      <c r="E25" s="15" t="s">
        <v>82</v>
      </c>
      <c r="F25" s="261" t="s">
        <v>398</v>
      </c>
      <c r="G25" s="21" t="s">
        <v>399</v>
      </c>
      <c r="H25" s="272"/>
      <c r="I25" s="23"/>
      <c r="J25" s="1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258"/>
      <c r="BF25" s="259"/>
    </row>
    <row r="26" spans="1:58" ht="13.5" customHeight="1" x14ac:dyDescent="0.2">
      <c r="A26" s="298"/>
      <c r="B26" s="267" t="s">
        <v>388</v>
      </c>
      <c r="C26" s="21" t="s">
        <v>74</v>
      </c>
      <c r="D26" s="215"/>
      <c r="E26" s="15" t="s">
        <v>66</v>
      </c>
      <c r="F26" s="261" t="s">
        <v>526</v>
      </c>
      <c r="G26" s="21" t="s">
        <v>441</v>
      </c>
      <c r="H26" s="215"/>
      <c r="I26" s="23" t="s">
        <v>82</v>
      </c>
      <c r="J26" s="15"/>
      <c r="K26" s="1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258"/>
      <c r="BF26" s="259"/>
    </row>
    <row r="27" spans="1:58" ht="13.5" customHeight="1" x14ac:dyDescent="0.2">
      <c r="A27" s="298"/>
      <c r="B27" s="267" t="s">
        <v>390</v>
      </c>
      <c r="C27" s="21" t="s">
        <v>76</v>
      </c>
      <c r="D27" s="215"/>
      <c r="E27" s="15" t="s">
        <v>66</v>
      </c>
      <c r="F27" s="261" t="s">
        <v>400</v>
      </c>
      <c r="G27" s="21" t="s">
        <v>401</v>
      </c>
      <c r="H27" s="215"/>
      <c r="I27" s="23" t="s">
        <v>66</v>
      </c>
      <c r="J27" s="15"/>
      <c r="K27" s="1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258"/>
      <c r="BF27" s="259"/>
    </row>
    <row r="28" spans="1:58" ht="13.5" customHeight="1" x14ac:dyDescent="0.2">
      <c r="A28" s="298"/>
      <c r="B28" s="267" t="s">
        <v>527</v>
      </c>
      <c r="C28" s="21" t="s">
        <v>425</v>
      </c>
      <c r="D28" s="272"/>
      <c r="E28" s="15"/>
      <c r="F28" s="261" t="s">
        <v>402</v>
      </c>
      <c r="G28" s="21" t="s">
        <v>403</v>
      </c>
      <c r="H28" s="272"/>
      <c r="I28" s="23"/>
      <c r="J28" s="15"/>
      <c r="K28" s="1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258"/>
      <c r="BF28" s="259"/>
    </row>
    <row r="29" spans="1:58" ht="13.5" customHeight="1" x14ac:dyDescent="0.2">
      <c r="A29" s="298"/>
      <c r="B29" s="267" t="s">
        <v>528</v>
      </c>
      <c r="C29" s="21" t="s">
        <v>529</v>
      </c>
      <c r="D29" s="272"/>
      <c r="E29" s="15"/>
      <c r="F29" s="1"/>
      <c r="G29" s="1"/>
      <c r="H29" s="1"/>
      <c r="I29" s="190"/>
      <c r="J29" s="15"/>
      <c r="K29" s="1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258"/>
      <c r="BF29" s="259"/>
    </row>
    <row r="30" spans="1:58" ht="13.5" customHeight="1" x14ac:dyDescent="0.2">
      <c r="A30" s="298"/>
      <c r="B30" s="284" t="s">
        <v>530</v>
      </c>
      <c r="C30" s="1"/>
      <c r="D30" s="1"/>
      <c r="E30" s="1"/>
      <c r="F30" s="1"/>
      <c r="G30" s="1"/>
      <c r="H30" s="1"/>
      <c r="I30" s="190"/>
      <c r="J30" s="15"/>
      <c r="K30" s="1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258"/>
      <c r="BF30" s="259"/>
    </row>
    <row r="31" spans="1:58" ht="13.5" customHeight="1" x14ac:dyDescent="0.2">
      <c r="A31" s="298"/>
      <c r="B31" s="273" t="s">
        <v>391</v>
      </c>
      <c r="C31" s="14" t="s">
        <v>392</v>
      </c>
      <c r="D31" s="299"/>
      <c r="E31" s="16" t="s">
        <v>82</v>
      </c>
      <c r="F31" s="262" t="s">
        <v>404</v>
      </c>
      <c r="G31" s="14" t="s">
        <v>405</v>
      </c>
      <c r="H31" s="300"/>
      <c r="I31" s="163" t="s">
        <v>82</v>
      </c>
      <c r="J31" s="15"/>
      <c r="K31" s="1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258"/>
      <c r="BF31" s="259"/>
    </row>
    <row r="32" spans="1:58" ht="9.75" customHeight="1" x14ac:dyDescent="0.2">
      <c r="A32" s="298"/>
      <c r="B32" s="36"/>
      <c r="C32" s="16"/>
      <c r="D32" s="16"/>
      <c r="E32" s="16"/>
      <c r="F32" s="1"/>
      <c r="G32" s="1"/>
      <c r="H32" s="1"/>
      <c r="I32" s="190"/>
      <c r="J32" s="15"/>
      <c r="K32" s="1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258"/>
      <c r="BF32" s="259"/>
    </row>
    <row r="33" spans="1:58" ht="9.75" customHeight="1" x14ac:dyDescent="0.2">
      <c r="A33" s="298"/>
      <c r="B33" s="274"/>
      <c r="C33" s="18"/>
      <c r="D33" s="41"/>
      <c r="E33" s="18"/>
      <c r="F33" s="265"/>
      <c r="G33" s="265"/>
      <c r="H33" s="265"/>
      <c r="I33" s="187"/>
      <c r="J33" s="15"/>
      <c r="K33" s="1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258"/>
      <c r="BF33" s="259"/>
    </row>
    <row r="34" spans="1:58" ht="13.5" customHeight="1" x14ac:dyDescent="0.2">
      <c r="A34" s="298"/>
      <c r="B34" s="273" t="s">
        <v>406</v>
      </c>
      <c r="C34" s="21"/>
      <c r="D34" s="35"/>
      <c r="E34" s="15"/>
      <c r="F34" s="262" t="s">
        <v>407</v>
      </c>
      <c r="G34" s="15"/>
      <c r="H34" s="35"/>
      <c r="I34" s="23"/>
      <c r="J34" s="15"/>
      <c r="K34" s="15"/>
      <c r="L34" s="1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258"/>
      <c r="BF34" s="259"/>
    </row>
    <row r="35" spans="1:58" ht="13.5" customHeight="1" x14ac:dyDescent="0.2">
      <c r="A35" s="298"/>
      <c r="B35" s="267" t="s">
        <v>414</v>
      </c>
      <c r="C35" s="21" t="s">
        <v>416</v>
      </c>
      <c r="D35" s="276" t="str">
        <f>IF($BA$201="","",$BA$201)</f>
        <v/>
      </c>
      <c r="E35" s="15" t="s">
        <v>82</v>
      </c>
      <c r="F35" s="261" t="s">
        <v>414</v>
      </c>
      <c r="G35" s="21" t="s">
        <v>415</v>
      </c>
      <c r="H35" s="276" t="str">
        <f>IF($BA$201="","",$BA$201)</f>
        <v/>
      </c>
      <c r="I35" s="23" t="s">
        <v>82</v>
      </c>
      <c r="J35" s="15"/>
      <c r="K35" s="15"/>
      <c r="L35" s="1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258"/>
      <c r="BF35" s="259"/>
    </row>
    <row r="36" spans="1:58" ht="13.5" customHeight="1" x14ac:dyDescent="0.2">
      <c r="A36" s="298"/>
      <c r="B36" s="267" t="s">
        <v>417</v>
      </c>
      <c r="C36" s="21" t="s">
        <v>419</v>
      </c>
      <c r="D36" s="230" t="str">
        <f>IF($BA$202="","",$BA$202)</f>
        <v/>
      </c>
      <c r="E36" s="15" t="s">
        <v>90</v>
      </c>
      <c r="F36" s="261" t="s">
        <v>417</v>
      </c>
      <c r="G36" s="21" t="s">
        <v>418</v>
      </c>
      <c r="H36" s="230" t="str">
        <f>IF($BA$211="","",$BA$211)</f>
        <v/>
      </c>
      <c r="I36" s="23" t="s">
        <v>90</v>
      </c>
      <c r="J36" s="15"/>
      <c r="K36" s="15"/>
      <c r="L36" s="1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258"/>
      <c r="BF36" s="259"/>
    </row>
    <row r="37" spans="1:58" ht="13.5" customHeight="1" x14ac:dyDescent="0.2">
      <c r="A37" s="298"/>
      <c r="B37" s="267" t="s">
        <v>420</v>
      </c>
      <c r="C37" s="21" t="s">
        <v>422</v>
      </c>
      <c r="D37" s="230" t="str">
        <f>IF($BA$203="","",$BA$203)</f>
        <v/>
      </c>
      <c r="E37" s="15" t="s">
        <v>82</v>
      </c>
      <c r="F37" s="261" t="s">
        <v>420</v>
      </c>
      <c r="G37" s="21" t="s">
        <v>421</v>
      </c>
      <c r="H37" s="230" t="str">
        <f>IF($BA$212="","",$BA$212)</f>
        <v/>
      </c>
      <c r="I37" s="23" t="s">
        <v>82</v>
      </c>
      <c r="J37" s="1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258"/>
      <c r="BF37" s="259"/>
    </row>
    <row r="38" spans="1:58" ht="13.5" customHeight="1" x14ac:dyDescent="0.2">
      <c r="A38" s="298"/>
      <c r="B38" s="273" t="s">
        <v>427</v>
      </c>
      <c r="C38" s="14" t="s">
        <v>386</v>
      </c>
      <c r="D38" s="242" t="str">
        <f>IF($BA$204="","",$BA$204)</f>
        <v/>
      </c>
      <c r="E38" s="16" t="s">
        <v>79</v>
      </c>
      <c r="F38" s="262" t="s">
        <v>91</v>
      </c>
      <c r="G38" s="14" t="s">
        <v>426</v>
      </c>
      <c r="H38" s="242" t="str">
        <f>IF($BA$213="","",$BA$213)</f>
        <v/>
      </c>
      <c r="I38" s="163" t="s">
        <v>79</v>
      </c>
      <c r="J38" s="15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258"/>
      <c r="BF38" s="259"/>
    </row>
    <row r="39" spans="1:58" ht="13.5" customHeight="1" x14ac:dyDescent="0.2">
      <c r="A39" s="298"/>
      <c r="B39" s="273" t="s">
        <v>140</v>
      </c>
      <c r="C39" s="14" t="s">
        <v>531</v>
      </c>
      <c r="D39" s="242" t="str">
        <f>IF($BA$205="","",$BA$205)</f>
        <v/>
      </c>
      <c r="E39" s="16" t="s">
        <v>100</v>
      </c>
      <c r="F39" s="262" t="s">
        <v>140</v>
      </c>
      <c r="G39" s="14" t="s">
        <v>428</v>
      </c>
      <c r="H39" s="242" t="str">
        <f>IF($BA$214="","",$BA$214)</f>
        <v/>
      </c>
      <c r="I39" s="163" t="s">
        <v>100</v>
      </c>
      <c r="J39" s="15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258"/>
      <c r="BF39" s="259"/>
    </row>
    <row r="40" spans="1:58" ht="13.5" customHeight="1" x14ac:dyDescent="0.2">
      <c r="A40" s="298"/>
      <c r="B40" s="273" t="s">
        <v>430</v>
      </c>
      <c r="C40" s="14" t="s">
        <v>432</v>
      </c>
      <c r="D40" s="44" t="str">
        <f>IF($BA$206="","",$BA$206)</f>
        <v/>
      </c>
      <c r="E40" s="16"/>
      <c r="F40" s="262" t="s">
        <v>430</v>
      </c>
      <c r="G40" s="14" t="s">
        <v>431</v>
      </c>
      <c r="H40" s="162" t="str">
        <f>IF($BA$215="","",$BA$215)</f>
        <v/>
      </c>
      <c r="I40" s="163"/>
      <c r="J40" s="15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258"/>
      <c r="BF40" s="259"/>
    </row>
    <row r="41" spans="1:58" ht="13.5" customHeight="1" x14ac:dyDescent="0.2">
      <c r="A41" s="298"/>
      <c r="B41" s="267" t="s">
        <v>532</v>
      </c>
      <c r="C41" s="21" t="s">
        <v>533</v>
      </c>
      <c r="D41" s="42" t="str">
        <f>IF($BA$207="","",$BA$207)</f>
        <v/>
      </c>
      <c r="E41" s="15" t="s">
        <v>100</v>
      </c>
      <c r="F41" s="261" t="s">
        <v>433</v>
      </c>
      <c r="G41" s="21" t="s">
        <v>434</v>
      </c>
      <c r="H41" s="230" t="str">
        <f>IF($BA$216="","",$BA$216)</f>
        <v/>
      </c>
      <c r="I41" s="23" t="s">
        <v>100</v>
      </c>
      <c r="J41" s="277"/>
      <c r="K41" s="15"/>
      <c r="L41" s="1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258"/>
      <c r="BF41" s="259"/>
    </row>
    <row r="42" spans="1:58" ht="13.5" customHeight="1" x14ac:dyDescent="0.2">
      <c r="A42" s="298"/>
      <c r="B42" s="267" t="s">
        <v>534</v>
      </c>
      <c r="C42" s="21" t="s">
        <v>535</v>
      </c>
      <c r="D42" s="42" t="str">
        <f>IF($BA$208="","",$BA$208)</f>
        <v/>
      </c>
      <c r="E42" s="15" t="s">
        <v>82</v>
      </c>
      <c r="F42" s="261" t="s">
        <v>435</v>
      </c>
      <c r="G42" s="21" t="s">
        <v>436</v>
      </c>
      <c r="H42" s="230" t="str">
        <f>IF($BA$217="","",$BA$217)</f>
        <v/>
      </c>
      <c r="I42" s="23" t="s">
        <v>82</v>
      </c>
      <c r="J42" s="15"/>
      <c r="K42" s="1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258"/>
      <c r="BF42" s="259"/>
    </row>
    <row r="43" spans="1:58" ht="9.75" customHeight="1" x14ac:dyDescent="0.2">
      <c r="A43" s="298"/>
      <c r="B43" s="36"/>
      <c r="C43" s="14"/>
      <c r="D43" s="16"/>
      <c r="E43" s="16"/>
      <c r="F43" s="1"/>
      <c r="G43" s="199"/>
      <c r="H43" s="1"/>
      <c r="I43" s="190"/>
      <c r="J43" s="15"/>
      <c r="K43" s="1"/>
      <c r="L43" s="1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258"/>
      <c r="BF43" s="259"/>
    </row>
    <row r="44" spans="1:58" ht="13.5" customHeight="1" x14ac:dyDescent="0.2">
      <c r="A44" s="298"/>
      <c r="B44" s="273" t="s">
        <v>437</v>
      </c>
      <c r="C44" s="21"/>
      <c r="D44" s="35"/>
      <c r="E44" s="15"/>
      <c r="F44" s="262" t="s">
        <v>438</v>
      </c>
      <c r="G44" s="21"/>
      <c r="H44" s="35"/>
      <c r="I44" s="23"/>
      <c r="J44" s="15"/>
      <c r="K44" s="1"/>
      <c r="L44" s="1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258"/>
      <c r="BF44" s="259"/>
    </row>
    <row r="45" spans="1:58" ht="13.5" customHeight="1" x14ac:dyDescent="0.2">
      <c r="A45" s="298"/>
      <c r="B45" s="267" t="s">
        <v>414</v>
      </c>
      <c r="C45" s="21" t="s">
        <v>445</v>
      </c>
      <c r="D45" s="276" t="str">
        <f>IF($BA$219="","",$BA$219)</f>
        <v/>
      </c>
      <c r="E45" s="15" t="s">
        <v>82</v>
      </c>
      <c r="F45" s="261" t="s">
        <v>414</v>
      </c>
      <c r="G45" s="21" t="s">
        <v>446</v>
      </c>
      <c r="H45" s="276" t="str">
        <f>IF($BA$229="","",$BA$229)</f>
        <v/>
      </c>
      <c r="I45" s="23" t="s">
        <v>82</v>
      </c>
      <c r="J45" s="15"/>
      <c r="K45" s="1"/>
      <c r="L45" s="1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258"/>
      <c r="BF45" s="259"/>
    </row>
    <row r="46" spans="1:58" ht="13.5" customHeight="1" x14ac:dyDescent="0.2">
      <c r="A46" s="298"/>
      <c r="B46" s="267" t="s">
        <v>417</v>
      </c>
      <c r="C46" s="21" t="s">
        <v>447</v>
      </c>
      <c r="D46" s="301" t="str">
        <f>IF($BA$220="","",$BA$220)</f>
        <v/>
      </c>
      <c r="E46" s="15" t="s">
        <v>90</v>
      </c>
      <c r="F46" s="261" t="s">
        <v>417</v>
      </c>
      <c r="G46" s="21" t="s">
        <v>448</v>
      </c>
      <c r="H46" s="301" t="str">
        <f>IF($BA$230="","",$BA$230)</f>
        <v/>
      </c>
      <c r="I46" s="23" t="s">
        <v>90</v>
      </c>
      <c r="J46" s="15"/>
      <c r="K46" s="1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258"/>
      <c r="BF46" s="259"/>
    </row>
    <row r="47" spans="1:58" ht="13.5" customHeight="1" x14ac:dyDescent="0.2">
      <c r="A47" s="298"/>
      <c r="B47" s="267" t="s">
        <v>420</v>
      </c>
      <c r="C47" s="21" t="s">
        <v>449</v>
      </c>
      <c r="D47" s="301" t="str">
        <f>IF($BA$221="","",$BA$221)</f>
        <v/>
      </c>
      <c r="E47" s="15" t="s">
        <v>82</v>
      </c>
      <c r="F47" s="261" t="s">
        <v>420</v>
      </c>
      <c r="G47" s="21" t="s">
        <v>450</v>
      </c>
      <c r="H47" s="301" t="str">
        <f>IF($BA$231="","",$BA$231)</f>
        <v/>
      </c>
      <c r="I47" s="23" t="s">
        <v>82</v>
      </c>
      <c r="J47" s="15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258"/>
      <c r="BF47" s="259"/>
    </row>
    <row r="48" spans="1:58" ht="13.5" customHeight="1" x14ac:dyDescent="0.2">
      <c r="A48" s="298"/>
      <c r="B48" s="273" t="s">
        <v>91</v>
      </c>
      <c r="C48" s="14" t="s">
        <v>451</v>
      </c>
      <c r="D48" s="286" t="str">
        <f>IF($BA$222="","",$BA$222)</f>
        <v/>
      </c>
      <c r="E48" s="16" t="s">
        <v>79</v>
      </c>
      <c r="F48" s="262" t="s">
        <v>91</v>
      </c>
      <c r="G48" s="14" t="s">
        <v>452</v>
      </c>
      <c r="H48" s="286" t="str">
        <f>IF($BA$232="","",$BA$232)</f>
        <v/>
      </c>
      <c r="I48" s="163" t="s">
        <v>79</v>
      </c>
      <c r="J48" s="15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258"/>
      <c r="BF48" s="259"/>
    </row>
    <row r="49" spans="1:58" ht="13.5" customHeight="1" x14ac:dyDescent="0.2">
      <c r="A49" s="298"/>
      <c r="B49" s="273" t="s">
        <v>140</v>
      </c>
      <c r="C49" s="14" t="s">
        <v>453</v>
      </c>
      <c r="D49" s="286" t="str">
        <f>IF($BA$223="","",$BA$223)</f>
        <v/>
      </c>
      <c r="E49" s="16" t="s">
        <v>100</v>
      </c>
      <c r="F49" s="262" t="s">
        <v>140</v>
      </c>
      <c r="G49" s="14" t="s">
        <v>323</v>
      </c>
      <c r="H49" s="286" t="str">
        <f>IF($BA$233="","",$BA$233)</f>
        <v/>
      </c>
      <c r="I49" s="163" t="s">
        <v>100</v>
      </c>
      <c r="J49" s="1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258"/>
      <c r="BF49" s="259"/>
    </row>
    <row r="50" spans="1:58" ht="13.5" customHeight="1" x14ac:dyDescent="0.2">
      <c r="A50" s="298"/>
      <c r="B50" s="273" t="s">
        <v>430</v>
      </c>
      <c r="C50" s="14" t="s">
        <v>454</v>
      </c>
      <c r="D50" s="166" t="str">
        <f>IF($BA$224="","",$BA$224)</f>
        <v/>
      </c>
      <c r="E50" s="16"/>
      <c r="F50" s="262" t="s">
        <v>430</v>
      </c>
      <c r="G50" s="14" t="s">
        <v>455</v>
      </c>
      <c r="H50" s="166" t="str">
        <f>IF($BA$234="","",$BA$234)</f>
        <v/>
      </c>
      <c r="I50" s="163"/>
      <c r="J50" s="15"/>
      <c r="K50" s="1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258"/>
      <c r="BF50" s="259"/>
    </row>
    <row r="51" spans="1:58" ht="13.5" customHeight="1" x14ac:dyDescent="0.2">
      <c r="A51" s="298"/>
      <c r="B51" s="267" t="s">
        <v>433</v>
      </c>
      <c r="C51" s="21" t="s">
        <v>456</v>
      </c>
      <c r="D51" s="276" t="str">
        <f>IF($BA$226="","",$BA$226)</f>
        <v/>
      </c>
      <c r="E51" s="15" t="s">
        <v>100</v>
      </c>
      <c r="F51" s="261" t="s">
        <v>433</v>
      </c>
      <c r="G51" s="21" t="s">
        <v>457</v>
      </c>
      <c r="H51" s="276" t="str">
        <f>IF($BA$236="","",$BA$236)</f>
        <v/>
      </c>
      <c r="I51" s="23" t="s">
        <v>100</v>
      </c>
      <c r="J51" s="15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258"/>
      <c r="BF51" s="259"/>
    </row>
    <row r="52" spans="1:58" ht="13.5" customHeight="1" x14ac:dyDescent="0.2">
      <c r="A52" s="298"/>
      <c r="B52" s="267" t="s">
        <v>458</v>
      </c>
      <c r="C52" s="21" t="s">
        <v>459</v>
      </c>
      <c r="D52" s="276" t="str">
        <f>IF($BA$227="","",$BA$227)</f>
        <v/>
      </c>
      <c r="E52" s="15" t="s">
        <v>82</v>
      </c>
      <c r="F52" s="261" t="s">
        <v>458</v>
      </c>
      <c r="G52" s="21" t="s">
        <v>460</v>
      </c>
      <c r="H52" s="276" t="str">
        <f>IF($BA$237="","",$BA$237)</f>
        <v/>
      </c>
      <c r="I52" s="23" t="s">
        <v>82</v>
      </c>
      <c r="J52" s="15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258"/>
      <c r="BF52" s="259"/>
    </row>
    <row r="53" spans="1:58" ht="9.75" customHeight="1" x14ac:dyDescent="0.2">
      <c r="A53" s="298"/>
      <c r="B53" s="284"/>
      <c r="C53" s="199"/>
      <c r="D53" s="1"/>
      <c r="E53" s="1"/>
      <c r="F53" s="1"/>
      <c r="G53" s="199"/>
      <c r="H53" s="1"/>
      <c r="I53" s="190"/>
      <c r="J53" s="15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258"/>
      <c r="BF53" s="259"/>
    </row>
    <row r="54" spans="1:58" ht="13.5" customHeight="1" x14ac:dyDescent="0.25">
      <c r="A54" s="298"/>
      <c r="B54" s="273"/>
      <c r="C54" s="285" t="s">
        <v>461</v>
      </c>
      <c r="D54" s="35"/>
      <c r="E54" s="15"/>
      <c r="F54" s="1"/>
      <c r="G54" s="199"/>
      <c r="H54" s="52"/>
      <c r="I54" s="190"/>
      <c r="J54" s="15"/>
      <c r="K54" s="1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258"/>
      <c r="BF54" s="259"/>
    </row>
    <row r="55" spans="1:58" ht="13.5" customHeight="1" x14ac:dyDescent="0.2">
      <c r="A55" s="298"/>
      <c r="B55" s="273" t="s">
        <v>414</v>
      </c>
      <c r="C55" s="14" t="s">
        <v>93</v>
      </c>
      <c r="D55" s="286" t="str">
        <f>IF($BA$239="","",$BA$239)</f>
        <v/>
      </c>
      <c r="E55" s="16" t="s">
        <v>82</v>
      </c>
      <c r="F55" s="262" t="s">
        <v>91</v>
      </c>
      <c r="G55" s="14" t="s">
        <v>78</v>
      </c>
      <c r="H55" s="286" t="str">
        <f>IF($BA$244="","",$BA$244)</f>
        <v/>
      </c>
      <c r="I55" s="163" t="s">
        <v>79</v>
      </c>
      <c r="J55" s="15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258"/>
      <c r="BF55" s="259"/>
    </row>
    <row r="56" spans="1:58" ht="13.5" customHeight="1" x14ac:dyDescent="0.2">
      <c r="A56" s="52"/>
      <c r="B56" s="273" t="s">
        <v>462</v>
      </c>
      <c r="C56" s="14" t="s">
        <v>84</v>
      </c>
      <c r="D56" s="44" t="str">
        <f>IF($BA$235="","",$BA$235)</f>
        <v/>
      </c>
      <c r="E56" s="16" t="s">
        <v>82</v>
      </c>
      <c r="F56" s="262" t="s">
        <v>140</v>
      </c>
      <c r="G56" s="14" t="s">
        <v>99</v>
      </c>
      <c r="H56" s="242" t="str">
        <f>IF($BA$245="","",$BA$245)</f>
        <v/>
      </c>
      <c r="I56" s="163" t="s">
        <v>100</v>
      </c>
      <c r="J56" s="15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258"/>
      <c r="BF56" s="259"/>
    </row>
    <row r="57" spans="1:58" ht="13.5" customHeight="1" x14ac:dyDescent="0.2">
      <c r="A57" s="257"/>
      <c r="B57" s="267" t="s">
        <v>417</v>
      </c>
      <c r="C57" s="21" t="s">
        <v>89</v>
      </c>
      <c r="D57" s="230" t="str">
        <f>IF($BA$240="","",$BA$240)</f>
        <v/>
      </c>
      <c r="E57" s="15" t="s">
        <v>90</v>
      </c>
      <c r="F57" s="262" t="s">
        <v>430</v>
      </c>
      <c r="G57" s="14" t="s">
        <v>95</v>
      </c>
      <c r="H57" s="162" t="str">
        <f>IF($BA$242="","",$BA$242)</f>
        <v/>
      </c>
      <c r="I57" s="163"/>
      <c r="J57" s="15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258"/>
      <c r="BF57" s="259"/>
    </row>
    <row r="58" spans="1:58" ht="13.5" customHeight="1" x14ac:dyDescent="0.2">
      <c r="A58" s="257"/>
      <c r="B58" s="267" t="s">
        <v>420</v>
      </c>
      <c r="C58" s="21" t="s">
        <v>106</v>
      </c>
      <c r="D58" s="230" t="str">
        <f>IF($BA$241="","",$BA$241)</f>
        <v/>
      </c>
      <c r="E58" s="15" t="s">
        <v>82</v>
      </c>
      <c r="F58" s="261" t="s">
        <v>433</v>
      </c>
      <c r="G58" s="21" t="s">
        <v>464</v>
      </c>
      <c r="H58" s="276" t="str">
        <f>IF($BA$246="","",$BA$246)</f>
        <v/>
      </c>
      <c r="I58" s="23" t="s">
        <v>100</v>
      </c>
      <c r="J58" s="15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258"/>
      <c r="BF58" s="259"/>
    </row>
    <row r="59" spans="1:58" ht="13.5" customHeight="1" x14ac:dyDescent="0.2">
      <c r="A59" s="296"/>
      <c r="B59" s="267" t="s">
        <v>465</v>
      </c>
      <c r="C59" s="21" t="s">
        <v>69</v>
      </c>
      <c r="D59" s="278" t="str">
        <f>IF($BA$243="","",$BA$243)</f>
        <v/>
      </c>
      <c r="E59" s="15"/>
      <c r="F59" s="261" t="s">
        <v>458</v>
      </c>
      <c r="G59" s="21" t="s">
        <v>184</v>
      </c>
      <c r="H59" s="42" t="str">
        <f>IF($BA$247="","",$BA$247)</f>
        <v/>
      </c>
      <c r="I59" s="23" t="s">
        <v>82</v>
      </c>
      <c r="J59" s="20"/>
      <c r="K59" s="1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258"/>
      <c r="BF59" s="259"/>
    </row>
    <row r="60" spans="1:58" ht="9.75" customHeight="1" x14ac:dyDescent="0.2">
      <c r="A60" s="302"/>
      <c r="B60" s="46"/>
      <c r="C60" s="8"/>
      <c r="D60" s="8"/>
      <c r="E60" s="8"/>
      <c r="F60" s="8"/>
      <c r="G60" s="8"/>
      <c r="H60" s="8"/>
      <c r="I60" s="48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280"/>
      <c r="BF60" s="281"/>
    </row>
    <row r="61" spans="1:58" ht="15.75" customHeight="1" x14ac:dyDescent="0.2">
      <c r="A61" s="302"/>
      <c r="B61" s="257"/>
      <c r="C61" s="1"/>
      <c r="D61" s="1"/>
      <c r="E61" s="1"/>
      <c r="F61" s="1"/>
      <c r="G61" s="1"/>
      <c r="H61" s="1"/>
      <c r="I61" s="265"/>
      <c r="J61" s="52"/>
      <c r="K61" s="52"/>
      <c r="L61" s="283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280"/>
      <c r="BF61" s="281"/>
    </row>
    <row r="62" spans="1:58" ht="15.75" customHeight="1" x14ac:dyDescent="0.25">
      <c r="A62" s="292"/>
      <c r="B62" s="52"/>
      <c r="C62" s="52"/>
      <c r="D62" s="52"/>
      <c r="E62" s="52"/>
      <c r="F62" s="1"/>
      <c r="G62" s="1"/>
      <c r="H62" s="1"/>
      <c r="I62" s="1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280"/>
      <c r="BF62" s="281"/>
    </row>
    <row r="63" spans="1:58" ht="15.75" customHeight="1" x14ac:dyDescent="0.25">
      <c r="A63" s="292"/>
      <c r="B63" s="52"/>
      <c r="C63" s="52"/>
      <c r="D63" s="52"/>
      <c r="E63" s="52"/>
      <c r="F63" s="1"/>
      <c r="G63" s="1"/>
      <c r="H63" s="1"/>
      <c r="I63" s="1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280"/>
      <c r="BF63" s="281"/>
    </row>
    <row r="64" spans="1:58" ht="15.75" customHeight="1" x14ac:dyDescent="0.25">
      <c r="A64" s="292"/>
      <c r="B64" s="52"/>
      <c r="C64" s="52"/>
      <c r="D64" s="52"/>
      <c r="E64" s="52"/>
      <c r="F64" s="1"/>
      <c r="G64" s="1"/>
      <c r="H64" s="1"/>
      <c r="I64" s="1"/>
      <c r="J64" s="15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258"/>
      <c r="BF64" s="259"/>
    </row>
    <row r="65" spans="1:58" ht="15" customHeight="1" x14ac:dyDescent="0.2">
      <c r="A65" s="302"/>
      <c r="B65" s="52"/>
      <c r="C65" s="52"/>
      <c r="D65" s="52"/>
      <c r="E65" s="52"/>
      <c r="F65" s="1"/>
      <c r="G65" s="1"/>
      <c r="H65" s="1"/>
      <c r="I65" s="1"/>
      <c r="J65" s="15"/>
      <c r="K65" s="1"/>
      <c r="L65" s="1"/>
      <c r="M65" s="288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258"/>
      <c r="BF65" s="259"/>
    </row>
    <row r="66" spans="1:58" ht="15.75" customHeight="1" x14ac:dyDescent="0.2">
      <c r="A66" s="302"/>
      <c r="B66" s="257"/>
      <c r="C66" s="1"/>
      <c r="D66" s="1"/>
      <c r="E66" s="1"/>
      <c r="F66" s="1"/>
      <c r="G66" s="1"/>
      <c r="H66" s="1"/>
      <c r="I66" s="1"/>
      <c r="J66" s="15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258"/>
      <c r="BF66" s="259"/>
    </row>
    <row r="67" spans="1:58" ht="12.75" customHeight="1" x14ac:dyDescent="0.2">
      <c r="A67" s="257"/>
      <c r="B67" s="257"/>
      <c r="C67" s="1"/>
      <c r="D67" s="1"/>
      <c r="E67" s="1"/>
      <c r="F67" s="1"/>
      <c r="G67" s="1"/>
      <c r="H67" s="1"/>
      <c r="I67" s="1"/>
      <c r="J67" s="15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258"/>
      <c r="BF67" s="259"/>
    </row>
    <row r="68" spans="1:58" ht="12.75" customHeight="1" x14ac:dyDescent="0.2">
      <c r="A68" s="261"/>
      <c r="B68" s="257"/>
      <c r="C68" s="1"/>
      <c r="D68" s="1"/>
      <c r="E68" s="1"/>
      <c r="F68" s="1"/>
      <c r="G68" s="1"/>
      <c r="H68" s="1"/>
      <c r="I68" s="1"/>
      <c r="J68" s="15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258"/>
      <c r="BF68" s="259"/>
    </row>
    <row r="69" spans="1:58" ht="12.75" customHeight="1" x14ac:dyDescent="0.2">
      <c r="A69" s="257"/>
      <c r="B69" s="257"/>
      <c r="C69" s="1"/>
      <c r="D69" s="1"/>
      <c r="E69" s="1"/>
      <c r="F69" s="1"/>
      <c r="G69" s="1"/>
      <c r="H69" s="1"/>
      <c r="I69" s="1"/>
      <c r="J69" s="15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258"/>
      <c r="BF69" s="259"/>
    </row>
    <row r="70" spans="1:58" ht="12.75" customHeight="1" x14ac:dyDescent="0.2">
      <c r="A70" s="257"/>
      <c r="B70" s="15"/>
      <c r="C70" s="15"/>
      <c r="D70" s="15"/>
      <c r="E70" s="15"/>
      <c r="F70" s="1"/>
      <c r="G70" s="1"/>
      <c r="H70" s="1"/>
      <c r="I70" s="1"/>
      <c r="J70" s="15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258"/>
      <c r="BF70" s="259"/>
    </row>
    <row r="71" spans="1:58" ht="12.75" customHeight="1" x14ac:dyDescent="0.2">
      <c r="A71" s="257"/>
      <c r="B71" s="15"/>
      <c r="C71" s="15"/>
      <c r="D71" s="15"/>
      <c r="E71" s="15"/>
      <c r="F71" s="1"/>
      <c r="G71" s="1"/>
      <c r="H71" s="1"/>
      <c r="I71" s="1"/>
      <c r="J71" s="15"/>
      <c r="K71" s="1"/>
      <c r="L71" s="28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258"/>
      <c r="BF71" s="259"/>
    </row>
    <row r="72" spans="1:58" ht="12.75" customHeight="1" x14ac:dyDescent="0.2">
      <c r="A72" s="257"/>
      <c r="B72" s="15"/>
      <c r="C72" s="15"/>
      <c r="D72" s="15"/>
      <c r="E72" s="15"/>
      <c r="F72" s="1"/>
      <c r="G72" s="1"/>
      <c r="H72" s="1"/>
      <c r="I72" s="1"/>
      <c r="J72" s="15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258"/>
      <c r="BF72" s="259"/>
    </row>
    <row r="73" spans="1:58" ht="12.75" customHeight="1" x14ac:dyDescent="0.2">
      <c r="A73" s="257"/>
      <c r="B73" s="15"/>
      <c r="C73" s="15"/>
      <c r="D73" s="15"/>
      <c r="E73" s="15"/>
      <c r="F73" s="1"/>
      <c r="G73" s="1"/>
      <c r="H73" s="1"/>
      <c r="I73" s="1"/>
      <c r="J73" s="15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258"/>
      <c r="BF73" s="259"/>
    </row>
    <row r="74" spans="1:58" ht="15.75" customHeight="1" x14ac:dyDescent="0.25">
      <c r="A74" s="257"/>
      <c r="B74" s="87"/>
      <c r="C74" s="87"/>
      <c r="D74" s="87"/>
      <c r="E74" s="87"/>
      <c r="F74" s="261"/>
      <c r="G74" s="15"/>
      <c r="H74" s="35"/>
      <c r="I74" s="15"/>
      <c r="J74" s="15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258"/>
      <c r="BF74" s="259"/>
    </row>
    <row r="75" spans="1:58" ht="12.75" customHeight="1" x14ac:dyDescent="0.25">
      <c r="A75" s="257"/>
      <c r="B75" s="87"/>
      <c r="C75" s="87"/>
      <c r="D75" s="87"/>
      <c r="E75" s="87"/>
      <c r="F75" s="1"/>
      <c r="G75" s="1"/>
      <c r="H75" s="1"/>
      <c r="I75" s="1"/>
      <c r="J75" s="15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258"/>
      <c r="BF75" s="259"/>
    </row>
    <row r="76" spans="1:58" ht="15.75" customHeight="1" x14ac:dyDescent="0.25">
      <c r="A76" s="257"/>
      <c r="B76" s="87"/>
      <c r="C76" s="87"/>
      <c r="D76" s="87"/>
      <c r="E76" s="87"/>
      <c r="F76" s="1"/>
      <c r="G76" s="1"/>
      <c r="H76" s="1"/>
      <c r="I76" s="1"/>
      <c r="J76" s="15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258"/>
      <c r="BF76" s="259"/>
    </row>
    <row r="77" spans="1:58" ht="15.75" customHeight="1" x14ac:dyDescent="0.25">
      <c r="A77" s="257"/>
      <c r="B77" s="87"/>
      <c r="C77" s="87"/>
      <c r="D77" s="87"/>
      <c r="E77" s="87"/>
      <c r="F77" s="1"/>
      <c r="G77" s="1"/>
      <c r="H77" s="1"/>
      <c r="I77" s="1"/>
      <c r="J77" s="15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258"/>
      <c r="BF77" s="259"/>
    </row>
    <row r="78" spans="1:58" ht="12.75" customHeight="1" x14ac:dyDescent="0.2">
      <c r="A78" s="257"/>
      <c r="B78" s="14"/>
      <c r="C78" s="14"/>
      <c r="D78" s="14"/>
      <c r="E78" s="14"/>
      <c r="F78" s="1"/>
      <c r="G78" s="1"/>
      <c r="H78" s="1"/>
      <c r="I78" s="1"/>
      <c r="J78" s="15"/>
      <c r="K78" s="1"/>
      <c r="L78" s="28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258"/>
      <c r="BF78" s="259"/>
    </row>
    <row r="79" spans="1:58" ht="12.75" customHeight="1" x14ac:dyDescent="0.2">
      <c r="A79" s="257"/>
      <c r="B79" s="16"/>
      <c r="C79" s="16"/>
      <c r="D79" s="16"/>
      <c r="E79" s="16"/>
      <c r="F79" s="1"/>
      <c r="G79" s="1"/>
      <c r="H79" s="1"/>
      <c r="I79" s="1"/>
      <c r="J79" s="15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258"/>
      <c r="BF79" s="259"/>
    </row>
    <row r="80" spans="1:58" ht="12.75" customHeight="1" x14ac:dyDescent="0.2">
      <c r="A80" s="257"/>
      <c r="B80" s="16"/>
      <c r="C80" s="16"/>
      <c r="D80" s="16"/>
      <c r="E80" s="1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258"/>
      <c r="BB80" s="259"/>
      <c r="BC80" s="1"/>
      <c r="BD80" s="1"/>
      <c r="BE80" s="1"/>
      <c r="BF80" s="1"/>
    </row>
    <row r="81" spans="1:58" ht="12.75" customHeight="1" x14ac:dyDescent="0.2">
      <c r="A81" s="257"/>
      <c r="B81" s="16"/>
      <c r="C81" s="16"/>
      <c r="D81" s="16"/>
      <c r="E81" s="1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258"/>
      <c r="BB81" s="259"/>
      <c r="BC81" s="1"/>
      <c r="BD81" s="1"/>
      <c r="BE81" s="1"/>
      <c r="BF81" s="1"/>
    </row>
    <row r="82" spans="1:58" ht="12.75" customHeight="1" x14ac:dyDescent="0.2">
      <c r="A82" s="257"/>
      <c r="B82" s="16"/>
      <c r="C82" s="16"/>
      <c r="D82" s="16"/>
      <c r="E82" s="1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258"/>
      <c r="BB82" s="259"/>
      <c r="BC82" s="1"/>
      <c r="BD82" s="1"/>
      <c r="BE82" s="1"/>
      <c r="BF82" s="1"/>
    </row>
    <row r="83" spans="1:58" ht="12.75" customHeight="1" x14ac:dyDescent="0.2">
      <c r="A83" s="257"/>
      <c r="B83" s="16"/>
      <c r="C83" s="16"/>
      <c r="D83" s="16"/>
      <c r="E83" s="1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258"/>
      <c r="BB83" s="259"/>
      <c r="BC83" s="1"/>
      <c r="BD83" s="1"/>
      <c r="BE83" s="1"/>
      <c r="BF83" s="1"/>
    </row>
    <row r="84" spans="1:58" ht="12.75" customHeight="1" x14ac:dyDescent="0.2">
      <c r="A84" s="257"/>
      <c r="B84" s="16"/>
      <c r="C84" s="16"/>
      <c r="D84" s="16"/>
      <c r="E84" s="1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258"/>
      <c r="BB84" s="259"/>
      <c r="BC84" s="1"/>
      <c r="BD84" s="1"/>
      <c r="BE84" s="1"/>
      <c r="BF84" s="1"/>
    </row>
    <row r="85" spans="1:58" ht="12.75" customHeight="1" x14ac:dyDescent="0.2">
      <c r="A85" s="257"/>
      <c r="B85" s="16"/>
      <c r="C85" s="16"/>
      <c r="D85" s="16"/>
      <c r="E85" s="1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258"/>
      <c r="BB85" s="259"/>
      <c r="BC85" s="1"/>
      <c r="BD85" s="1"/>
      <c r="BE85" s="1"/>
      <c r="BF85" s="1"/>
    </row>
    <row r="86" spans="1:58" ht="12.75" customHeight="1" x14ac:dyDescent="0.2">
      <c r="A86" s="257"/>
      <c r="B86" s="16"/>
      <c r="C86" s="16"/>
      <c r="D86" s="16"/>
      <c r="E86" s="1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258"/>
      <c r="BB86" s="259"/>
      <c r="BC86" s="1"/>
      <c r="BD86" s="1"/>
      <c r="BE86" s="1"/>
      <c r="BF86" s="1"/>
    </row>
    <row r="87" spans="1:58" ht="12.75" customHeight="1" x14ac:dyDescent="0.2">
      <c r="A87" s="257"/>
      <c r="B87" s="16"/>
      <c r="C87" s="16"/>
      <c r="D87" s="16"/>
      <c r="E87" s="1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258"/>
      <c r="BB87" s="259"/>
      <c r="BC87" s="1"/>
      <c r="BD87" s="1"/>
      <c r="BE87" s="1"/>
      <c r="BF87" s="1"/>
    </row>
    <row r="88" spans="1:58" ht="12.75" customHeight="1" x14ac:dyDescent="0.2">
      <c r="A88" s="257"/>
      <c r="B88" s="16"/>
      <c r="C88" s="16"/>
      <c r="D88" s="16"/>
      <c r="E88" s="1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258"/>
      <c r="BB88" s="259"/>
      <c r="BC88" s="1"/>
      <c r="BD88" s="1"/>
      <c r="BE88" s="1"/>
      <c r="BF88" s="1"/>
    </row>
    <row r="89" spans="1:58" ht="12.75" customHeight="1" x14ac:dyDescent="0.2">
      <c r="A89" s="257"/>
      <c r="B89" s="3"/>
      <c r="C89" s="3"/>
      <c r="D89" s="3"/>
      <c r="E89" s="3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258"/>
      <c r="BB89" s="259"/>
      <c r="BC89" s="1"/>
      <c r="BD89" s="1"/>
      <c r="BE89" s="1"/>
      <c r="BF89" s="1"/>
    </row>
    <row r="90" spans="1:58" ht="12.75" customHeight="1" x14ac:dyDescent="0.2">
      <c r="A90" s="257"/>
      <c r="B90" s="16"/>
      <c r="C90" s="16"/>
      <c r="D90" s="16"/>
      <c r="E90" s="1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258"/>
      <c r="BB90" s="259"/>
      <c r="BC90" s="1"/>
      <c r="BD90" s="1"/>
      <c r="BE90" s="1"/>
      <c r="BF90" s="1"/>
    </row>
    <row r="91" spans="1:58" ht="12.75" customHeight="1" x14ac:dyDescent="0.2">
      <c r="A91" s="257"/>
      <c r="B91" s="3"/>
      <c r="C91" s="3"/>
      <c r="D91" s="3"/>
      <c r="E91" s="3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258"/>
      <c r="BB91" s="259"/>
      <c r="BC91" s="1"/>
      <c r="BD91" s="1"/>
      <c r="BE91" s="1"/>
      <c r="BF91" s="1"/>
    </row>
    <row r="92" spans="1:58" ht="12.75" customHeight="1" x14ac:dyDescent="0.2">
      <c r="A92" s="257"/>
      <c r="B92" s="3"/>
      <c r="C92" s="3"/>
      <c r="D92" s="3"/>
      <c r="E92" s="3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258"/>
      <c r="BB92" s="259"/>
      <c r="BC92" s="1"/>
      <c r="BD92" s="1"/>
      <c r="BE92" s="1"/>
      <c r="BF92" s="1"/>
    </row>
    <row r="93" spans="1:58" ht="12.75" customHeight="1" x14ac:dyDescent="0.2">
      <c r="A93" s="257"/>
      <c r="B93" s="3"/>
      <c r="C93" s="3"/>
      <c r="D93" s="3"/>
      <c r="E93" s="3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258"/>
      <c r="BB93" s="259"/>
      <c r="BC93" s="1"/>
      <c r="BD93" s="1"/>
      <c r="BE93" s="1"/>
      <c r="BF93" s="1"/>
    </row>
    <row r="94" spans="1:58" ht="12.75" customHeight="1" x14ac:dyDescent="0.2">
      <c r="A94" s="257"/>
      <c r="B94" s="257"/>
      <c r="C94" s="1"/>
      <c r="D94" s="49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258"/>
      <c r="BB94" s="259"/>
      <c r="BC94" s="1"/>
      <c r="BD94" s="1"/>
      <c r="BE94" s="1"/>
      <c r="BF94" s="1"/>
    </row>
    <row r="95" spans="1:58" ht="12.75" customHeight="1" x14ac:dyDescent="0.2">
      <c r="A95" s="257"/>
      <c r="B95" s="257"/>
      <c r="C95" s="1"/>
      <c r="D95" s="49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258"/>
      <c r="BB95" s="259"/>
      <c r="BC95" s="1"/>
      <c r="BD95" s="1"/>
      <c r="BE95" s="1"/>
      <c r="BF95" s="1"/>
    </row>
    <row r="96" spans="1:58" ht="12.75" customHeight="1" x14ac:dyDescent="0.2">
      <c r="A96" s="257"/>
      <c r="B96" s="257"/>
      <c r="C96" s="1"/>
      <c r="D96" s="49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258"/>
      <c r="BB96" s="259"/>
      <c r="BC96" s="1"/>
      <c r="BD96" s="1"/>
      <c r="BE96" s="1"/>
      <c r="BF96" s="1"/>
    </row>
    <row r="97" spans="1:58" ht="12.75" customHeight="1" x14ac:dyDescent="0.2">
      <c r="A97" s="257"/>
      <c r="B97" s="257"/>
      <c r="C97" s="1"/>
      <c r="D97" s="49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258"/>
      <c r="BB97" s="259"/>
      <c r="BC97" s="1"/>
      <c r="BD97" s="1"/>
      <c r="BE97" s="1"/>
      <c r="BF97" s="1"/>
    </row>
    <row r="98" spans="1:58" ht="12.75" customHeight="1" x14ac:dyDescent="0.2">
      <c r="A98" s="257"/>
      <c r="B98" s="257"/>
      <c r="C98" s="1"/>
      <c r="D98" s="49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258"/>
      <c r="BB98" s="259"/>
      <c r="BC98" s="1"/>
      <c r="BD98" s="1"/>
      <c r="BE98" s="1"/>
      <c r="BF98" s="1"/>
    </row>
    <row r="99" spans="1:58" ht="12.75" customHeight="1" x14ac:dyDescent="0.2">
      <c r="A99" s="257"/>
      <c r="B99" s="257"/>
      <c r="C99" s="199"/>
      <c r="D99" s="29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258"/>
      <c r="BB99" s="259"/>
      <c r="BC99" s="1"/>
      <c r="BD99" s="1"/>
      <c r="BE99" s="1"/>
      <c r="BF99" s="1"/>
    </row>
    <row r="100" spans="1:58" ht="12.75" customHeight="1" x14ac:dyDescent="0.2">
      <c r="A100" s="257"/>
      <c r="B100" s="257"/>
      <c r="C100" s="199"/>
      <c r="D100" s="49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258"/>
      <c r="BB100" s="259"/>
      <c r="BC100" s="1"/>
      <c r="BD100" s="1"/>
      <c r="BE100" s="1"/>
      <c r="BF100" s="1"/>
    </row>
    <row r="101" spans="1:58" ht="12.75" customHeight="1" x14ac:dyDescent="0.2">
      <c r="A101" s="257"/>
      <c r="B101" s="257"/>
      <c r="C101" s="199"/>
      <c r="D101" s="49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258"/>
      <c r="BB101" s="259"/>
      <c r="BC101" s="1"/>
      <c r="BD101" s="1"/>
      <c r="BE101" s="1"/>
      <c r="BF101" s="1"/>
    </row>
    <row r="102" spans="1:58" ht="12.75" customHeight="1" x14ac:dyDescent="0.2">
      <c r="A102" s="257"/>
      <c r="B102" s="257"/>
      <c r="C102" s="199"/>
      <c r="D102" s="29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258"/>
      <c r="BB102" s="259"/>
      <c r="BC102" s="1"/>
      <c r="BD102" s="1"/>
      <c r="BE102" s="1"/>
      <c r="BF102" s="1"/>
    </row>
    <row r="103" spans="1:58" ht="12.75" customHeight="1" x14ac:dyDescent="0.2">
      <c r="A103" s="257"/>
      <c r="B103" s="257"/>
      <c r="C103" s="199"/>
      <c r="D103" s="49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258"/>
      <c r="BB103" s="259"/>
      <c r="BC103" s="1"/>
      <c r="BD103" s="1"/>
      <c r="BE103" s="1"/>
      <c r="BF103" s="1"/>
    </row>
    <row r="104" spans="1:58" ht="12.75" customHeight="1" x14ac:dyDescent="0.2">
      <c r="A104" s="257"/>
      <c r="B104" s="257"/>
      <c r="C104" s="199"/>
      <c r="D104" s="49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258"/>
      <c r="BB104" s="259"/>
      <c r="BC104" s="1"/>
      <c r="BD104" s="1"/>
      <c r="BE104" s="1"/>
      <c r="BF104" s="1"/>
    </row>
    <row r="105" spans="1:58" ht="12.75" customHeight="1" x14ac:dyDescent="0.2">
      <c r="A105" s="257"/>
      <c r="B105" s="257"/>
      <c r="C105" s="199"/>
      <c r="D105" s="49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258"/>
      <c r="BB105" s="259"/>
      <c r="BC105" s="1"/>
      <c r="BD105" s="1"/>
      <c r="BE105" s="1"/>
      <c r="BF105" s="1"/>
    </row>
    <row r="106" spans="1:58" ht="12.75" customHeight="1" x14ac:dyDescent="0.2">
      <c r="A106" s="257"/>
      <c r="B106" s="257"/>
      <c r="C106" s="199"/>
      <c r="D106" s="49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258"/>
      <c r="BB106" s="259"/>
      <c r="BC106" s="1"/>
      <c r="BD106" s="1"/>
      <c r="BE106" s="1"/>
      <c r="BF106" s="1"/>
    </row>
    <row r="107" spans="1:58" ht="12.75" customHeight="1" x14ac:dyDescent="0.2">
      <c r="A107" s="257"/>
      <c r="B107" s="257"/>
      <c r="C107" s="199"/>
      <c r="D107" s="49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258"/>
      <c r="BB107" s="259"/>
      <c r="BC107" s="1"/>
      <c r="BD107" s="1"/>
      <c r="BE107" s="1"/>
      <c r="BF107" s="1"/>
    </row>
    <row r="108" spans="1:58" ht="12.75" customHeight="1" x14ac:dyDescent="0.2">
      <c r="A108" s="257"/>
      <c r="B108" s="257"/>
      <c r="C108" s="199"/>
      <c r="D108" s="49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258"/>
      <c r="BB108" s="259"/>
      <c r="BC108" s="1"/>
      <c r="BD108" s="1"/>
      <c r="BE108" s="1"/>
      <c r="BF108" s="1"/>
    </row>
    <row r="109" spans="1:58" ht="12.75" customHeight="1" x14ac:dyDescent="0.2">
      <c r="A109" s="257"/>
      <c r="B109" s="257"/>
      <c r="C109" s="1"/>
      <c r="D109" s="49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258"/>
      <c r="BB109" s="259"/>
      <c r="BC109" s="1"/>
      <c r="BD109" s="1"/>
      <c r="BE109" s="1"/>
      <c r="BF109" s="1"/>
    </row>
    <row r="110" spans="1:58" ht="12.75" customHeight="1" x14ac:dyDescent="0.2">
      <c r="A110" s="257"/>
      <c r="B110" s="257"/>
      <c r="C110" s="1"/>
      <c r="D110" s="49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258"/>
      <c r="BB110" s="259"/>
      <c r="BC110" s="1"/>
      <c r="BD110" s="1"/>
      <c r="BE110" s="1"/>
      <c r="BF110" s="1"/>
    </row>
    <row r="111" spans="1:58" ht="12.75" customHeight="1" x14ac:dyDescent="0.2">
      <c r="A111" s="257"/>
      <c r="B111" s="257"/>
      <c r="C111" s="1"/>
      <c r="D111" s="49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258"/>
      <c r="BB111" s="259"/>
      <c r="BC111" s="1"/>
      <c r="BD111" s="1"/>
      <c r="BE111" s="1"/>
      <c r="BF111" s="1"/>
    </row>
    <row r="112" spans="1:58" ht="12.75" customHeight="1" x14ac:dyDescent="0.2">
      <c r="A112" s="257"/>
      <c r="B112" s="257"/>
      <c r="C112" s="1"/>
      <c r="D112" s="49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258"/>
      <c r="BB112" s="259"/>
      <c r="BC112" s="1"/>
      <c r="BD112" s="1"/>
      <c r="BE112" s="1"/>
      <c r="BF112" s="1"/>
    </row>
    <row r="113" spans="1:58" ht="12.75" customHeight="1" x14ac:dyDescent="0.2">
      <c r="A113" s="257"/>
      <c r="B113" s="257"/>
      <c r="C113" s="1"/>
      <c r="D113" s="49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258"/>
      <c r="BB113" s="259"/>
      <c r="BC113" s="1"/>
      <c r="BD113" s="1"/>
      <c r="BE113" s="1"/>
      <c r="BF113" s="1"/>
    </row>
    <row r="114" spans="1:58" ht="12.75" customHeight="1" x14ac:dyDescent="0.2">
      <c r="A114" s="257"/>
      <c r="B114" s="257"/>
      <c r="C114" s="1"/>
      <c r="D114" s="49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258"/>
      <c r="BB114" s="259"/>
      <c r="BC114" s="1"/>
      <c r="BD114" s="1"/>
      <c r="BE114" s="1"/>
      <c r="BF114" s="1"/>
    </row>
    <row r="115" spans="1:58" ht="12.75" customHeight="1" x14ac:dyDescent="0.2">
      <c r="A115" s="257"/>
      <c r="B115" s="257"/>
      <c r="C115" s="1"/>
      <c r="D115" s="49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258"/>
      <c r="BB115" s="259"/>
      <c r="BC115" s="1"/>
      <c r="BD115" s="1"/>
      <c r="BE115" s="1"/>
      <c r="BF115" s="1"/>
    </row>
    <row r="116" spans="1:58" ht="12.75" customHeight="1" x14ac:dyDescent="0.2">
      <c r="A116" s="257"/>
      <c r="B116" s="257"/>
      <c r="C116" s="1"/>
      <c r="D116" s="49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258"/>
      <c r="BB116" s="259"/>
      <c r="BC116" s="1"/>
      <c r="BD116" s="1"/>
      <c r="BE116" s="1"/>
      <c r="BF116" s="1"/>
    </row>
    <row r="117" spans="1:58" ht="12.75" customHeight="1" x14ac:dyDescent="0.2">
      <c r="A117" s="257"/>
      <c r="B117" s="257"/>
      <c r="C117" s="1"/>
      <c r="D117" s="49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258"/>
      <c r="BB117" s="259"/>
      <c r="BC117" s="1"/>
      <c r="BD117" s="1"/>
      <c r="BE117" s="1"/>
      <c r="BF117" s="1"/>
    </row>
    <row r="118" spans="1:58" ht="12.75" customHeight="1" x14ac:dyDescent="0.2">
      <c r="A118" s="257"/>
      <c r="B118" s="257"/>
      <c r="C118" s="1"/>
      <c r="D118" s="49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258"/>
      <c r="BB118" s="259"/>
      <c r="BC118" s="1"/>
      <c r="BD118" s="1"/>
      <c r="BE118" s="1"/>
      <c r="BF118" s="1"/>
    </row>
    <row r="119" spans="1:58" ht="12.75" customHeight="1" x14ac:dyDescent="0.2">
      <c r="A119" s="257"/>
      <c r="B119" s="257"/>
      <c r="C119" s="1"/>
      <c r="D119" s="49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258"/>
      <c r="BB119" s="259"/>
      <c r="BC119" s="1"/>
      <c r="BD119" s="1"/>
      <c r="BE119" s="1"/>
      <c r="BF119" s="1"/>
    </row>
    <row r="120" spans="1:58" ht="12.75" customHeight="1" x14ac:dyDescent="0.2">
      <c r="A120" s="257"/>
      <c r="B120" s="257"/>
      <c r="C120" s="1"/>
      <c r="D120" s="49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258"/>
      <c r="BB120" s="259"/>
      <c r="BC120" s="1"/>
      <c r="BD120" s="1"/>
      <c r="BE120" s="1"/>
      <c r="BF120" s="1"/>
    </row>
    <row r="121" spans="1:58" ht="12.75" customHeight="1" x14ac:dyDescent="0.2">
      <c r="A121" s="257"/>
      <c r="B121" s="257"/>
      <c r="C121" s="1"/>
      <c r="D121" s="49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258"/>
      <c r="BB121" s="259"/>
      <c r="BC121" s="1"/>
      <c r="BD121" s="1"/>
      <c r="BE121" s="1"/>
      <c r="BF121" s="1"/>
    </row>
    <row r="122" spans="1:58" ht="12.75" customHeight="1" x14ac:dyDescent="0.2">
      <c r="A122" s="257"/>
      <c r="B122" s="257"/>
      <c r="C122" s="1"/>
      <c r="D122" s="49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258"/>
      <c r="BB122" s="259"/>
      <c r="BC122" s="1"/>
      <c r="BD122" s="1"/>
      <c r="BE122" s="1"/>
      <c r="BF122" s="1"/>
    </row>
    <row r="123" spans="1:58" ht="12.75" customHeight="1" x14ac:dyDescent="0.2">
      <c r="A123" s="257"/>
      <c r="B123" s="257"/>
      <c r="C123" s="1"/>
      <c r="D123" s="49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258"/>
      <c r="BB123" s="259"/>
      <c r="BC123" s="1"/>
      <c r="BD123" s="1"/>
      <c r="BE123" s="1"/>
      <c r="BF123" s="1"/>
    </row>
    <row r="124" spans="1:58" ht="12.75" customHeight="1" x14ac:dyDescent="0.2">
      <c r="A124" s="257"/>
      <c r="B124" s="257"/>
      <c r="C124" s="1"/>
      <c r="D124" s="49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258"/>
      <c r="BB124" s="259"/>
      <c r="BC124" s="1"/>
      <c r="BD124" s="1"/>
      <c r="BE124" s="1"/>
      <c r="BF124" s="1"/>
    </row>
    <row r="125" spans="1:58" ht="12.75" customHeight="1" x14ac:dyDescent="0.2">
      <c r="A125" s="257"/>
      <c r="B125" s="257"/>
      <c r="C125" s="1"/>
      <c r="D125" s="49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258"/>
      <c r="BB125" s="259"/>
      <c r="BC125" s="1"/>
      <c r="BD125" s="1"/>
      <c r="BE125" s="1"/>
      <c r="BF125" s="1"/>
    </row>
    <row r="126" spans="1:58" ht="12.75" customHeight="1" x14ac:dyDescent="0.2">
      <c r="A126" s="257"/>
      <c r="B126" s="257"/>
      <c r="C126" s="1"/>
      <c r="D126" s="49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258"/>
      <c r="BB126" s="259"/>
      <c r="BC126" s="1"/>
      <c r="BD126" s="1"/>
      <c r="BE126" s="1"/>
      <c r="BF126" s="1"/>
    </row>
    <row r="127" spans="1:58" ht="12.75" customHeight="1" x14ac:dyDescent="0.2">
      <c r="A127" s="257"/>
      <c r="B127" s="257"/>
      <c r="C127" s="1"/>
      <c r="D127" s="49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258"/>
      <c r="BB127" s="259"/>
      <c r="BC127" s="1"/>
      <c r="BD127" s="1"/>
      <c r="BE127" s="1"/>
      <c r="BF127" s="1"/>
    </row>
    <row r="128" spans="1:58" ht="12.75" customHeight="1" x14ac:dyDescent="0.2">
      <c r="A128" s="257"/>
      <c r="B128" s="257"/>
      <c r="C128" s="1"/>
      <c r="D128" s="49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258"/>
      <c r="BB128" s="259"/>
      <c r="BC128" s="1"/>
      <c r="BD128" s="1"/>
      <c r="BE128" s="1"/>
      <c r="BF128" s="1"/>
    </row>
    <row r="129" spans="1:58" ht="12.75" customHeight="1" x14ac:dyDescent="0.2">
      <c r="A129" s="257"/>
      <c r="B129" s="257"/>
      <c r="C129" s="1"/>
      <c r="D129" s="49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258"/>
      <c r="BB129" s="259"/>
      <c r="BC129" s="1"/>
      <c r="BD129" s="1"/>
      <c r="BE129" s="1"/>
      <c r="BF129" s="1"/>
    </row>
    <row r="130" spans="1:58" ht="12.75" customHeight="1" x14ac:dyDescent="0.2">
      <c r="A130" s="257"/>
      <c r="B130" s="257"/>
      <c r="C130" s="1"/>
      <c r="D130" s="49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258"/>
      <c r="BB130" s="259"/>
      <c r="BC130" s="1"/>
      <c r="BD130" s="1"/>
      <c r="BE130" s="1"/>
      <c r="BF130" s="1"/>
    </row>
    <row r="131" spans="1:58" ht="12.75" customHeight="1" x14ac:dyDescent="0.2">
      <c r="A131" s="257"/>
      <c r="B131" s="257"/>
      <c r="C131" s="1"/>
      <c r="D131" s="49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258"/>
      <c r="BB131" s="259"/>
      <c r="BC131" s="1"/>
      <c r="BD131" s="1"/>
      <c r="BE131" s="1"/>
      <c r="BF131" s="1"/>
    </row>
    <row r="132" spans="1:58" ht="12.75" customHeight="1" x14ac:dyDescent="0.2">
      <c r="A132" s="257"/>
      <c r="B132" s="257"/>
      <c r="C132" s="1"/>
      <c r="D132" s="49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258"/>
      <c r="BB132" s="259"/>
      <c r="BC132" s="1"/>
      <c r="BD132" s="1"/>
      <c r="BE132" s="1"/>
      <c r="BF132" s="1"/>
    </row>
    <row r="133" spans="1:58" ht="12.75" customHeight="1" x14ac:dyDescent="0.2">
      <c r="A133" s="257"/>
      <c r="B133" s="257"/>
      <c r="C133" s="1"/>
      <c r="D133" s="49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258"/>
      <c r="BB133" s="259"/>
      <c r="BC133" s="1"/>
      <c r="BD133" s="1"/>
      <c r="BE133" s="1"/>
      <c r="BF133" s="1"/>
    </row>
    <row r="134" spans="1:58" ht="12.75" customHeight="1" x14ac:dyDescent="0.2">
      <c r="A134" s="257"/>
      <c r="B134" s="257"/>
      <c r="C134" s="1"/>
      <c r="D134" s="49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258"/>
      <c r="BB134" s="259"/>
      <c r="BC134" s="1"/>
      <c r="BD134" s="1"/>
      <c r="BE134" s="1"/>
      <c r="BF134" s="1"/>
    </row>
    <row r="135" spans="1:58" ht="12.75" customHeight="1" x14ac:dyDescent="0.2">
      <c r="A135" s="257"/>
      <c r="B135" s="257"/>
      <c r="C135" s="1"/>
      <c r="D135" s="49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258"/>
      <c r="BB135" s="259"/>
      <c r="BC135" s="1"/>
      <c r="BD135" s="1"/>
      <c r="BE135" s="1"/>
      <c r="BF135" s="1"/>
    </row>
    <row r="136" spans="1:58" ht="12.75" customHeight="1" x14ac:dyDescent="0.2">
      <c r="A136" s="257"/>
      <c r="B136" s="257"/>
      <c r="C136" s="1"/>
      <c r="D136" s="49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258"/>
      <c r="BB136" s="259"/>
      <c r="BC136" s="1"/>
      <c r="BD136" s="1"/>
      <c r="BE136" s="1"/>
      <c r="BF136" s="1"/>
    </row>
    <row r="137" spans="1:58" ht="12.75" customHeight="1" x14ac:dyDescent="0.2">
      <c r="A137" s="257"/>
      <c r="B137" s="257"/>
      <c r="C137" s="1"/>
      <c r="D137" s="49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258"/>
      <c r="BB137" s="259"/>
      <c r="BC137" s="1"/>
      <c r="BD137" s="1"/>
      <c r="BE137" s="1"/>
      <c r="BF137" s="1"/>
    </row>
    <row r="138" spans="1:58" ht="12.75" customHeight="1" x14ac:dyDescent="0.2">
      <c r="A138" s="257"/>
      <c r="B138" s="257"/>
      <c r="C138" s="1"/>
      <c r="D138" s="49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258"/>
      <c r="BB138" s="259"/>
      <c r="BC138" s="1"/>
      <c r="BD138" s="1"/>
      <c r="BE138" s="1"/>
      <c r="BF138" s="1"/>
    </row>
    <row r="139" spans="1:58" ht="12.75" customHeight="1" x14ac:dyDescent="0.2">
      <c r="A139" s="257"/>
      <c r="B139" s="257"/>
      <c r="C139" s="1"/>
      <c r="D139" s="49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258"/>
      <c r="BB139" s="259"/>
      <c r="BC139" s="1"/>
      <c r="BD139" s="1"/>
      <c r="BE139" s="1"/>
      <c r="BF139" s="1"/>
    </row>
    <row r="140" spans="1:58" ht="12.75" customHeight="1" x14ac:dyDescent="0.2">
      <c r="A140" s="257"/>
      <c r="B140" s="257"/>
      <c r="C140" s="1"/>
      <c r="D140" s="49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258"/>
      <c r="BB140" s="259"/>
      <c r="BC140" s="1"/>
      <c r="BD140" s="1"/>
      <c r="BE140" s="1"/>
      <c r="BF140" s="1"/>
    </row>
    <row r="141" spans="1:58" ht="12.75" customHeight="1" x14ac:dyDescent="0.2">
      <c r="A141" s="257"/>
      <c r="B141" s="257"/>
      <c r="C141" s="1"/>
      <c r="D141" s="49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258"/>
      <c r="BB141" s="259"/>
      <c r="BC141" s="1"/>
      <c r="BD141" s="1"/>
      <c r="BE141" s="1"/>
      <c r="BF141" s="1"/>
    </row>
    <row r="142" spans="1:58" ht="12.75" customHeight="1" x14ac:dyDescent="0.2">
      <c r="A142" s="257"/>
      <c r="B142" s="257"/>
      <c r="C142" s="1"/>
      <c r="D142" s="49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258"/>
      <c r="BB142" s="259"/>
      <c r="BC142" s="1"/>
      <c r="BD142" s="1"/>
      <c r="BE142" s="1"/>
      <c r="BF142" s="1"/>
    </row>
    <row r="143" spans="1:58" ht="12.75" customHeight="1" x14ac:dyDescent="0.2">
      <c r="A143" s="257"/>
      <c r="B143" s="257"/>
      <c r="C143" s="1"/>
      <c r="D143" s="49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258"/>
      <c r="BB143" s="259"/>
      <c r="BC143" s="1"/>
      <c r="BD143" s="1"/>
      <c r="BE143" s="1"/>
      <c r="BF143" s="1"/>
    </row>
    <row r="144" spans="1:58" ht="12.75" customHeight="1" x14ac:dyDescent="0.2">
      <c r="A144" s="257"/>
      <c r="B144" s="257"/>
      <c r="C144" s="1"/>
      <c r="D144" s="49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258"/>
      <c r="BB144" s="259"/>
      <c r="BC144" s="1"/>
      <c r="BD144" s="1"/>
      <c r="BE144" s="1"/>
      <c r="BF144" s="1"/>
    </row>
    <row r="145" spans="1:58" ht="12.75" customHeight="1" x14ac:dyDescent="0.2">
      <c r="A145" s="257"/>
      <c r="B145" s="257"/>
      <c r="C145" s="1"/>
      <c r="D145" s="49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258"/>
      <c r="BB145" s="259"/>
      <c r="BC145" s="1"/>
      <c r="BD145" s="1"/>
      <c r="BE145" s="1"/>
      <c r="BF145" s="1"/>
    </row>
    <row r="146" spans="1:58" ht="12.75" customHeight="1" x14ac:dyDescent="0.2">
      <c r="A146" s="257"/>
      <c r="B146" s="257"/>
      <c r="C146" s="1"/>
      <c r="D146" s="49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258"/>
      <c r="BB146" s="259"/>
      <c r="BC146" s="1"/>
      <c r="BD146" s="1"/>
      <c r="BE146" s="1"/>
      <c r="BF146" s="1"/>
    </row>
    <row r="147" spans="1:58" ht="12.75" customHeight="1" x14ac:dyDescent="0.2">
      <c r="A147" s="257"/>
      <c r="B147" s="257"/>
      <c r="C147" s="1"/>
      <c r="D147" s="49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258"/>
      <c r="BB147" s="259"/>
      <c r="BC147" s="1"/>
      <c r="BD147" s="1"/>
      <c r="BE147" s="1"/>
      <c r="BF147" s="1"/>
    </row>
    <row r="148" spans="1:58" ht="12.75" customHeight="1" x14ac:dyDescent="0.2">
      <c r="A148" s="257"/>
      <c r="B148" s="257"/>
      <c r="C148" s="1"/>
      <c r="D148" s="49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258"/>
      <c r="BB148" s="259"/>
      <c r="BC148" s="1"/>
      <c r="BD148" s="1"/>
      <c r="BE148" s="1"/>
      <c r="BF148" s="1"/>
    </row>
    <row r="149" spans="1:58" ht="12.75" customHeight="1" x14ac:dyDescent="0.2">
      <c r="A149" s="257"/>
      <c r="B149" s="257"/>
      <c r="C149" s="1"/>
      <c r="D149" s="49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258"/>
      <c r="BB149" s="259"/>
      <c r="BC149" s="1"/>
      <c r="BD149" s="1"/>
      <c r="BE149" s="1"/>
      <c r="BF149" s="1"/>
    </row>
    <row r="150" spans="1:58" ht="12.75" customHeight="1" x14ac:dyDescent="0.2">
      <c r="A150" s="257"/>
      <c r="B150" s="257"/>
      <c r="C150" s="1"/>
      <c r="D150" s="49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258"/>
      <c r="BB150" s="259"/>
      <c r="BC150" s="1"/>
      <c r="BD150" s="1"/>
      <c r="BE150" s="1"/>
      <c r="BF150" s="1"/>
    </row>
    <row r="151" spans="1:58" ht="12.75" customHeight="1" x14ac:dyDescent="0.2">
      <c r="A151" s="257"/>
      <c r="B151" s="257"/>
      <c r="C151" s="1"/>
      <c r="D151" s="49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258"/>
      <c r="BB151" s="259"/>
      <c r="BC151" s="1"/>
      <c r="BD151" s="1"/>
      <c r="BE151" s="1"/>
      <c r="BF151" s="1"/>
    </row>
    <row r="152" spans="1:58" ht="12.75" customHeight="1" x14ac:dyDescent="0.2">
      <c r="A152" s="257"/>
      <c r="B152" s="257"/>
      <c r="C152" s="1"/>
      <c r="D152" s="49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258"/>
      <c r="BB152" s="259"/>
      <c r="BC152" s="1"/>
      <c r="BD152" s="1"/>
      <c r="BE152" s="1"/>
      <c r="BF152" s="1"/>
    </row>
    <row r="153" spans="1:58" ht="12.75" customHeight="1" x14ac:dyDescent="0.2">
      <c r="A153" s="257"/>
      <c r="B153" s="257"/>
      <c r="C153" s="1"/>
      <c r="D153" s="49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258"/>
      <c r="BB153" s="259"/>
      <c r="BC153" s="1"/>
      <c r="BD153" s="1"/>
      <c r="BE153" s="1"/>
      <c r="BF153" s="1"/>
    </row>
    <row r="154" spans="1:58" ht="12.75" customHeight="1" x14ac:dyDescent="0.2">
      <c r="A154" s="257"/>
      <c r="B154" s="257"/>
      <c r="C154" s="1"/>
      <c r="D154" s="49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258"/>
      <c r="BB154" s="259"/>
      <c r="BC154" s="1"/>
      <c r="BD154" s="1"/>
      <c r="BE154" s="1"/>
      <c r="BF154" s="1"/>
    </row>
    <row r="155" spans="1:58" ht="12.75" customHeight="1" x14ac:dyDescent="0.2">
      <c r="A155" s="257"/>
      <c r="B155" s="257"/>
      <c r="C155" s="1"/>
      <c r="D155" s="49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258"/>
      <c r="BB155" s="259"/>
      <c r="BC155" s="1"/>
      <c r="BD155" s="1"/>
      <c r="BE155" s="1"/>
      <c r="BF155" s="1"/>
    </row>
    <row r="156" spans="1:58" ht="12.75" customHeight="1" x14ac:dyDescent="0.2">
      <c r="A156" s="257"/>
      <c r="B156" s="257"/>
      <c r="C156" s="1"/>
      <c r="D156" s="49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258"/>
      <c r="BB156" s="259"/>
      <c r="BC156" s="1"/>
      <c r="BD156" s="1"/>
      <c r="BE156" s="1"/>
      <c r="BF156" s="1"/>
    </row>
    <row r="157" spans="1:58" ht="12.75" customHeight="1" x14ac:dyDescent="0.2">
      <c r="A157" s="257"/>
      <c r="B157" s="257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258"/>
      <c r="BB157" s="259"/>
      <c r="BC157" s="1"/>
      <c r="BD157" s="1"/>
      <c r="BE157" s="1"/>
      <c r="BF157" s="1"/>
    </row>
    <row r="158" spans="1:58" ht="12.75" customHeight="1" x14ac:dyDescent="0.2">
      <c r="A158" s="257"/>
      <c r="B158" s="257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258"/>
      <c r="BB158" s="259"/>
      <c r="BC158" s="1"/>
      <c r="BD158" s="1"/>
      <c r="BE158" s="1"/>
      <c r="BF158" s="1"/>
    </row>
    <row r="159" spans="1:58" ht="12.75" customHeight="1" x14ac:dyDescent="0.2">
      <c r="A159" s="257"/>
      <c r="B159" s="257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258"/>
      <c r="BB159" s="259"/>
      <c r="BC159" s="1"/>
      <c r="BD159" s="1"/>
      <c r="BE159" s="1"/>
      <c r="BF159" s="1"/>
    </row>
    <row r="160" spans="1:58" ht="12.75" customHeight="1" x14ac:dyDescent="0.2">
      <c r="A160" s="257"/>
      <c r="B160" s="257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258"/>
      <c r="BB160" s="259"/>
      <c r="BC160" s="1"/>
      <c r="BD160" s="1"/>
      <c r="BE160" s="1"/>
      <c r="BF160" s="1"/>
    </row>
    <row r="161" spans="1:58" ht="12.75" customHeight="1" x14ac:dyDescent="0.2">
      <c r="A161" s="257"/>
      <c r="B161" s="257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258"/>
      <c r="BB161" s="259"/>
      <c r="BC161" s="1"/>
      <c r="BD161" s="1"/>
      <c r="BE161" s="1"/>
      <c r="BF161" s="1"/>
    </row>
    <row r="162" spans="1:58" ht="12.75" customHeight="1" x14ac:dyDescent="0.2">
      <c r="A162" s="257"/>
      <c r="B162" s="257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258"/>
      <c r="BB162" s="259"/>
      <c r="BC162" s="1"/>
      <c r="BD162" s="1"/>
      <c r="BE162" s="1"/>
      <c r="BF162" s="1"/>
    </row>
    <row r="163" spans="1:58" ht="12.75" customHeight="1" x14ac:dyDescent="0.2">
      <c r="A163" s="257"/>
      <c r="B163" s="257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258"/>
      <c r="BB163" s="259"/>
      <c r="BC163" s="1"/>
      <c r="BD163" s="1"/>
      <c r="BE163" s="1"/>
      <c r="BF163" s="1"/>
    </row>
    <row r="164" spans="1:58" ht="12.75" customHeight="1" x14ac:dyDescent="0.2">
      <c r="A164" s="257"/>
      <c r="B164" s="257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258"/>
      <c r="BB164" s="259"/>
      <c r="BC164" s="1"/>
      <c r="BD164" s="1"/>
      <c r="BE164" s="1"/>
      <c r="BF164" s="1"/>
    </row>
    <row r="165" spans="1:58" ht="12.75" customHeight="1" x14ac:dyDescent="0.2">
      <c r="A165" s="257"/>
      <c r="B165" s="257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258"/>
      <c r="BB165" s="259"/>
      <c r="BC165" s="1"/>
      <c r="BD165" s="1"/>
      <c r="BE165" s="1"/>
      <c r="BF165" s="1"/>
    </row>
    <row r="166" spans="1:58" ht="12.75" customHeight="1" x14ac:dyDescent="0.2">
      <c r="A166" s="257"/>
      <c r="B166" s="257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258"/>
      <c r="BB166" s="259"/>
      <c r="BC166" s="1"/>
      <c r="BD166" s="1"/>
      <c r="BE166" s="1"/>
      <c r="BF166" s="1"/>
    </row>
    <row r="167" spans="1:58" ht="12.75" customHeight="1" x14ac:dyDescent="0.2">
      <c r="A167" s="257"/>
      <c r="B167" s="257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258"/>
      <c r="BB167" s="259"/>
      <c r="BC167" s="1"/>
      <c r="BD167" s="1"/>
      <c r="BE167" s="1"/>
      <c r="BF167" s="1"/>
    </row>
    <row r="168" spans="1:58" ht="12.75" customHeight="1" x14ac:dyDescent="0.2">
      <c r="A168" s="257"/>
      <c r="B168" s="257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258"/>
      <c r="BB168" s="259"/>
      <c r="BC168" s="1"/>
      <c r="BD168" s="1"/>
      <c r="BE168" s="1"/>
      <c r="BF168" s="1"/>
    </row>
    <row r="169" spans="1:58" ht="12.75" customHeight="1" x14ac:dyDescent="0.2">
      <c r="A169" s="257"/>
      <c r="B169" s="257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258"/>
      <c r="BB169" s="259"/>
      <c r="BC169" s="1"/>
      <c r="BD169" s="1"/>
      <c r="BE169" s="1"/>
      <c r="BF169" s="1"/>
    </row>
    <row r="170" spans="1:58" ht="12.75" customHeight="1" x14ac:dyDescent="0.2">
      <c r="A170" s="257"/>
      <c r="B170" s="257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258"/>
      <c r="BB170" s="259"/>
      <c r="BC170" s="1"/>
      <c r="BD170" s="1"/>
      <c r="BE170" s="1"/>
      <c r="BF170" s="1"/>
    </row>
    <row r="171" spans="1:58" ht="12.75" customHeight="1" x14ac:dyDescent="0.2">
      <c r="A171" s="257"/>
      <c r="B171" s="257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258"/>
      <c r="BB171" s="259"/>
      <c r="BC171" s="1"/>
      <c r="BD171" s="1"/>
      <c r="BE171" s="1"/>
      <c r="BF171" s="1"/>
    </row>
    <row r="172" spans="1:58" ht="12.75" customHeight="1" x14ac:dyDescent="0.2">
      <c r="A172" s="257"/>
      <c r="B172" s="257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258"/>
      <c r="BB172" s="259"/>
      <c r="BC172" s="1"/>
      <c r="BD172" s="1"/>
      <c r="BE172" s="1"/>
      <c r="BF172" s="1"/>
    </row>
    <row r="173" spans="1:58" ht="12.75" customHeight="1" x14ac:dyDescent="0.2">
      <c r="A173" s="257"/>
      <c r="B173" s="257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258"/>
      <c r="BB173" s="259"/>
      <c r="BC173" s="1"/>
      <c r="BD173" s="1"/>
      <c r="BE173" s="1"/>
      <c r="BF173" s="1"/>
    </row>
    <row r="174" spans="1:58" ht="12.75" customHeight="1" x14ac:dyDescent="0.2">
      <c r="A174" s="257"/>
      <c r="B174" s="257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258"/>
      <c r="BB174" s="259"/>
      <c r="BC174" s="1"/>
      <c r="BD174" s="1"/>
      <c r="BE174" s="1"/>
      <c r="BF174" s="1"/>
    </row>
    <row r="175" spans="1:58" ht="12.75" customHeight="1" x14ac:dyDescent="0.2">
      <c r="A175" s="257"/>
      <c r="B175" s="257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258"/>
      <c r="BB175" s="259"/>
      <c r="BC175" s="1"/>
      <c r="BD175" s="1"/>
      <c r="BE175" s="1"/>
      <c r="BF175" s="1"/>
    </row>
    <row r="176" spans="1:58" ht="12.75" customHeight="1" x14ac:dyDescent="0.2">
      <c r="A176" s="257"/>
      <c r="B176" s="257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258"/>
      <c r="BB176" s="259"/>
      <c r="BC176" s="1"/>
      <c r="BD176" s="1"/>
      <c r="BE176" s="1"/>
      <c r="BF176" s="1"/>
    </row>
    <row r="177" spans="1:58" ht="12.75" customHeight="1" x14ac:dyDescent="0.2">
      <c r="A177" s="257"/>
      <c r="B177" s="257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258"/>
      <c r="BB177" s="259"/>
      <c r="BC177" s="1"/>
      <c r="BD177" s="1"/>
      <c r="BE177" s="1"/>
      <c r="BF177" s="1"/>
    </row>
    <row r="178" spans="1:58" ht="12.75" customHeight="1" x14ac:dyDescent="0.2">
      <c r="A178" s="257"/>
      <c r="B178" s="257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258"/>
      <c r="BB178" s="259"/>
      <c r="BC178" s="1"/>
      <c r="BD178" s="1"/>
      <c r="BE178" s="1"/>
      <c r="BF178" s="1"/>
    </row>
    <row r="179" spans="1:58" ht="12.75" customHeight="1" x14ac:dyDescent="0.2">
      <c r="A179" s="257"/>
      <c r="B179" s="257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258"/>
      <c r="BB179" s="259"/>
      <c r="BC179" s="1"/>
      <c r="BD179" s="1"/>
      <c r="BE179" s="1"/>
      <c r="BF179" s="1"/>
    </row>
    <row r="180" spans="1:58" ht="12.75" customHeight="1" x14ac:dyDescent="0.2">
      <c r="A180" s="257"/>
      <c r="B180" s="257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258"/>
      <c r="BB180" s="259"/>
      <c r="BC180" s="1"/>
      <c r="BD180" s="1"/>
      <c r="BE180" s="1"/>
      <c r="BF180" s="1"/>
    </row>
    <row r="181" spans="1:58" ht="12.75" customHeight="1" x14ac:dyDescent="0.2">
      <c r="A181" s="257"/>
      <c r="B181" s="257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258"/>
      <c r="BB181" s="259"/>
      <c r="BC181" s="1"/>
      <c r="BD181" s="1"/>
      <c r="BE181" s="1"/>
      <c r="BF181" s="1"/>
    </row>
    <row r="182" spans="1:58" ht="12.75" customHeight="1" x14ac:dyDescent="0.2">
      <c r="A182" s="257"/>
      <c r="B182" s="257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258"/>
      <c r="BB182" s="259"/>
      <c r="BC182" s="1"/>
      <c r="BD182" s="1"/>
      <c r="BE182" s="1"/>
      <c r="BF182" s="1"/>
    </row>
    <row r="183" spans="1:58" ht="12.75" customHeight="1" x14ac:dyDescent="0.2">
      <c r="A183" s="257"/>
      <c r="B183" s="257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258"/>
      <c r="BB183" s="259"/>
      <c r="BC183" s="1"/>
      <c r="BD183" s="1"/>
      <c r="BE183" s="1"/>
      <c r="BF183" s="1"/>
    </row>
    <row r="184" spans="1:58" ht="12.75" customHeight="1" x14ac:dyDescent="0.2">
      <c r="A184" s="257"/>
      <c r="B184" s="257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258"/>
      <c r="BB184" s="259"/>
      <c r="BC184" s="1"/>
      <c r="BD184" s="1"/>
      <c r="BE184" s="1"/>
      <c r="BF184" s="1"/>
    </row>
    <row r="185" spans="1:58" ht="12.75" customHeight="1" x14ac:dyDescent="0.2">
      <c r="A185" s="257"/>
      <c r="B185" s="257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258"/>
      <c r="BB185" s="259"/>
      <c r="BC185" s="1"/>
      <c r="BD185" s="1"/>
      <c r="BE185" s="1"/>
      <c r="BF185" s="1"/>
    </row>
    <row r="186" spans="1:58" ht="12.75" customHeight="1" x14ac:dyDescent="0.2">
      <c r="A186" s="257"/>
      <c r="B186" s="257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21" t="s">
        <v>65</v>
      </c>
      <c r="BA186" s="258">
        <f>D23</f>
        <v>0</v>
      </c>
      <c r="BB186" s="259"/>
      <c r="BC186" s="1"/>
      <c r="BD186" s="1"/>
      <c r="BE186" s="1"/>
      <c r="BF186" s="1"/>
    </row>
    <row r="187" spans="1:58" ht="12.75" customHeight="1" x14ac:dyDescent="0.2">
      <c r="A187" s="257"/>
      <c r="B187" s="257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21" t="s">
        <v>411</v>
      </c>
      <c r="BA187" s="258">
        <f t="shared" ref="BA187:BA191" si="0">D25</f>
        <v>0</v>
      </c>
      <c r="BB187" s="259"/>
      <c r="BC187" s="1"/>
      <c r="BD187" s="1"/>
      <c r="BE187" s="1"/>
      <c r="BF187" s="1"/>
    </row>
    <row r="188" spans="1:58" ht="12.75" customHeight="1" x14ac:dyDescent="0.2">
      <c r="A188" s="257"/>
      <c r="B188" s="257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21" t="s">
        <v>74</v>
      </c>
      <c r="BA188" s="258">
        <f t="shared" si="0"/>
        <v>0</v>
      </c>
      <c r="BB188" s="259"/>
      <c r="BC188" s="1"/>
      <c r="BD188" s="1"/>
      <c r="BE188" s="1"/>
      <c r="BF188" s="1"/>
    </row>
    <row r="189" spans="1:58" ht="12.75" customHeight="1" x14ac:dyDescent="0.2">
      <c r="A189" s="257"/>
      <c r="B189" s="257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21" t="s">
        <v>76</v>
      </c>
      <c r="BA189" s="258">
        <f t="shared" si="0"/>
        <v>0</v>
      </c>
      <c r="BB189" s="259"/>
      <c r="BC189" s="1"/>
      <c r="BD189" s="1"/>
      <c r="BE189" s="1"/>
      <c r="BF189" s="1"/>
    </row>
    <row r="190" spans="1:58" ht="12.75" customHeight="1" x14ac:dyDescent="0.2">
      <c r="A190" s="257"/>
      <c r="B190" s="257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21" t="s">
        <v>536</v>
      </c>
      <c r="BA190" s="258">
        <f t="shared" si="0"/>
        <v>0</v>
      </c>
      <c r="BB190" s="259"/>
      <c r="BC190" s="1"/>
      <c r="BD190" s="1"/>
      <c r="BE190" s="1"/>
      <c r="BF190" s="1"/>
    </row>
    <row r="191" spans="1:58" ht="12.75" customHeight="1" x14ac:dyDescent="0.2">
      <c r="A191" s="257"/>
      <c r="B191" s="257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21" t="s">
        <v>537</v>
      </c>
      <c r="BA191" s="258">
        <f t="shared" si="0"/>
        <v>0</v>
      </c>
      <c r="BB191" s="259"/>
      <c r="BC191" s="1"/>
      <c r="BD191" s="1"/>
      <c r="BE191" s="1"/>
      <c r="BF191" s="1"/>
    </row>
    <row r="192" spans="1:58" ht="12.75" customHeight="1" x14ac:dyDescent="0.2">
      <c r="A192" s="257"/>
      <c r="B192" s="257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4" t="s">
        <v>392</v>
      </c>
      <c r="BA192" s="258">
        <f>D31</f>
        <v>0</v>
      </c>
      <c r="BB192" s="259"/>
      <c r="BC192" s="1"/>
      <c r="BD192" s="1"/>
      <c r="BE192" s="1"/>
      <c r="BF192" s="1"/>
    </row>
    <row r="193" spans="1:58" ht="12.75" customHeight="1" x14ac:dyDescent="0.2">
      <c r="A193" s="257"/>
      <c r="B193" s="257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21" t="s">
        <v>538</v>
      </c>
      <c r="BA193" s="258">
        <f t="shared" ref="BA193:BA198" si="1">H23</f>
        <v>0</v>
      </c>
      <c r="BB193" s="259"/>
      <c r="BC193" s="1"/>
      <c r="BD193" s="1"/>
      <c r="BE193" s="1"/>
      <c r="BF193" s="1"/>
    </row>
    <row r="194" spans="1:58" ht="12.75" customHeight="1" x14ac:dyDescent="0.2">
      <c r="A194" s="257"/>
      <c r="B194" s="257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21" t="s">
        <v>539</v>
      </c>
      <c r="BA194" s="258">
        <f t="shared" si="1"/>
        <v>0</v>
      </c>
      <c r="BB194" s="259"/>
      <c r="BC194" s="1"/>
      <c r="BD194" s="1"/>
      <c r="BE194" s="1"/>
      <c r="BF194" s="1"/>
    </row>
    <row r="195" spans="1:58" ht="12.75" customHeight="1" x14ac:dyDescent="0.2">
      <c r="A195" s="257"/>
      <c r="B195" s="257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21" t="s">
        <v>540</v>
      </c>
      <c r="BA195" s="258">
        <f t="shared" si="1"/>
        <v>0</v>
      </c>
      <c r="BB195" s="259"/>
      <c r="BC195" s="1"/>
      <c r="BD195" s="1"/>
      <c r="BE195" s="1"/>
      <c r="BF195" s="1"/>
    </row>
    <row r="196" spans="1:58" ht="12.75" customHeight="1" x14ac:dyDescent="0.2">
      <c r="A196" s="257"/>
      <c r="B196" s="257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21" t="s">
        <v>541</v>
      </c>
      <c r="BA196" s="258">
        <f t="shared" si="1"/>
        <v>0</v>
      </c>
      <c r="BB196" s="259"/>
      <c r="BC196" s="1"/>
      <c r="BD196" s="1"/>
      <c r="BE196" s="1"/>
      <c r="BF196" s="1"/>
    </row>
    <row r="197" spans="1:58" ht="12.75" customHeight="1" x14ac:dyDescent="0.2">
      <c r="A197" s="257"/>
      <c r="B197" s="257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21" t="s">
        <v>542</v>
      </c>
      <c r="BA197" s="258">
        <f t="shared" si="1"/>
        <v>0</v>
      </c>
      <c r="BB197" s="259"/>
      <c r="BC197" s="1"/>
      <c r="BD197" s="1"/>
      <c r="BE197" s="1"/>
      <c r="BF197" s="1"/>
    </row>
    <row r="198" spans="1:58" ht="12.75" customHeight="1" x14ac:dyDescent="0.2">
      <c r="A198" s="257"/>
      <c r="B198" s="257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21" t="s">
        <v>543</v>
      </c>
      <c r="BA198" s="258">
        <f t="shared" si="1"/>
        <v>0</v>
      </c>
      <c r="BB198" s="259"/>
      <c r="BC198" s="1"/>
      <c r="BD198" s="1"/>
      <c r="BE198" s="1"/>
      <c r="BF198" s="1"/>
    </row>
    <row r="199" spans="1:58" ht="12.75" customHeight="1" x14ac:dyDescent="0.2">
      <c r="A199" s="257"/>
      <c r="B199" s="257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4" t="s">
        <v>405</v>
      </c>
      <c r="BA199" s="258">
        <f>H31</f>
        <v>0</v>
      </c>
      <c r="BB199" s="259"/>
      <c r="BC199" s="1"/>
      <c r="BD199" s="1"/>
      <c r="BE199" s="1"/>
      <c r="BF199" s="1"/>
    </row>
    <row r="200" spans="1:58" ht="12.75" customHeight="1" x14ac:dyDescent="0.2">
      <c r="A200" s="257"/>
      <c r="B200" s="257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259"/>
      <c r="BC200" s="1"/>
      <c r="BD200" s="1"/>
      <c r="BE200" s="1"/>
      <c r="BF200" s="1"/>
    </row>
    <row r="201" spans="1:58" ht="12.75" customHeight="1" x14ac:dyDescent="0.2">
      <c r="A201" s="257"/>
      <c r="B201" s="257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21" t="s">
        <v>416</v>
      </c>
      <c r="BA201" s="258"/>
      <c r="BB201" s="259"/>
      <c r="BC201" s="1"/>
      <c r="BD201" s="1"/>
      <c r="BE201" s="1"/>
      <c r="BF201" s="1"/>
    </row>
    <row r="202" spans="1:58" ht="12.75" customHeight="1" x14ac:dyDescent="0.2">
      <c r="A202" s="257"/>
      <c r="B202" s="257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21" t="s">
        <v>419</v>
      </c>
      <c r="BA202" s="293"/>
      <c r="BB202" s="259"/>
      <c r="BC202" s="1"/>
      <c r="BD202" s="1"/>
      <c r="BE202" s="1"/>
      <c r="BF202" s="1"/>
    </row>
    <row r="203" spans="1:58" ht="12.75" customHeight="1" x14ac:dyDescent="0.2">
      <c r="A203" s="257"/>
      <c r="B203" s="257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21" t="s">
        <v>422</v>
      </c>
      <c r="BA203" s="293"/>
      <c r="BB203" s="259"/>
      <c r="BC203" s="1"/>
      <c r="BD203" s="1"/>
      <c r="BE203" s="1"/>
      <c r="BF203" s="1"/>
    </row>
    <row r="204" spans="1:58" ht="12.75" customHeight="1" x14ac:dyDescent="0.2">
      <c r="A204" s="257"/>
      <c r="B204" s="257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21" t="s">
        <v>386</v>
      </c>
      <c r="BA204" s="293"/>
      <c r="BB204" s="259" t="s">
        <v>467</v>
      </c>
      <c r="BC204" s="1"/>
      <c r="BD204" s="1"/>
      <c r="BE204" s="1"/>
      <c r="BF204" s="1"/>
    </row>
    <row r="205" spans="1:58" ht="12.75" customHeight="1" x14ac:dyDescent="0.2">
      <c r="A205" s="257"/>
      <c r="B205" s="257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21" t="s">
        <v>531</v>
      </c>
      <c r="BA205" s="293"/>
      <c r="BB205" s="259"/>
      <c r="BC205" s="1"/>
      <c r="BD205" s="1"/>
      <c r="BE205" s="1"/>
      <c r="BF205" s="1"/>
    </row>
    <row r="206" spans="1:58" ht="12.75" customHeight="1" x14ac:dyDescent="0.2">
      <c r="A206" s="257"/>
      <c r="B206" s="257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21" t="s">
        <v>432</v>
      </c>
      <c r="BA206" s="293"/>
      <c r="BB206" s="259"/>
      <c r="BC206" s="1"/>
      <c r="BD206" s="1"/>
      <c r="BE206" s="1"/>
      <c r="BF206" s="1"/>
    </row>
    <row r="207" spans="1:58" ht="12.75" customHeight="1" x14ac:dyDescent="0.2">
      <c r="A207" s="257"/>
      <c r="B207" s="257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21" t="s">
        <v>533</v>
      </c>
      <c r="BA207" s="293"/>
      <c r="BB207" s="259" t="s">
        <v>467</v>
      </c>
      <c r="BC207" s="1"/>
      <c r="BD207" s="1"/>
      <c r="BE207" s="1"/>
      <c r="BF207" s="1"/>
    </row>
    <row r="208" spans="1:58" ht="12.75" customHeight="1" x14ac:dyDescent="0.2">
      <c r="A208" s="257"/>
      <c r="B208" s="257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21" t="s">
        <v>535</v>
      </c>
      <c r="BA208" s="293"/>
      <c r="BB208" s="259" t="s">
        <v>467</v>
      </c>
      <c r="BC208" s="1"/>
      <c r="BD208" s="1"/>
      <c r="BE208" s="1"/>
      <c r="BF208" s="1"/>
    </row>
    <row r="209" spans="1:58" ht="12.75" customHeight="1" x14ac:dyDescent="0.2">
      <c r="A209" s="257"/>
      <c r="B209" s="257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259" t="s">
        <v>467</v>
      </c>
      <c r="BC209" s="1"/>
      <c r="BD209" s="1"/>
      <c r="BE209" s="1"/>
      <c r="BF209" s="1"/>
    </row>
    <row r="210" spans="1:58" ht="12.75" customHeight="1" x14ac:dyDescent="0.2">
      <c r="A210" s="257"/>
      <c r="B210" s="257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21" t="s">
        <v>415</v>
      </c>
      <c r="BA210" s="258"/>
      <c r="BB210" s="259" t="s">
        <v>467</v>
      </c>
      <c r="BC210" s="1"/>
      <c r="BD210" s="1"/>
      <c r="BE210" s="1"/>
      <c r="BF210" s="1"/>
    </row>
    <row r="211" spans="1:58" ht="12.75" customHeight="1" x14ac:dyDescent="0.2">
      <c r="A211" s="257"/>
      <c r="B211" s="257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21" t="s">
        <v>418</v>
      </c>
      <c r="BA211" s="293"/>
      <c r="BB211" s="259" t="s">
        <v>467</v>
      </c>
      <c r="BC211" s="1"/>
      <c r="BD211" s="1"/>
      <c r="BE211" s="1"/>
      <c r="BF211" s="1"/>
    </row>
    <row r="212" spans="1:58" ht="12.75" customHeight="1" x14ac:dyDescent="0.2">
      <c r="A212" s="257"/>
      <c r="B212" s="257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21" t="s">
        <v>421</v>
      </c>
      <c r="BA212" s="258"/>
      <c r="BB212" s="259"/>
      <c r="BC212" s="1"/>
      <c r="BD212" s="1"/>
      <c r="BE212" s="1"/>
      <c r="BF212" s="1"/>
    </row>
    <row r="213" spans="1:58" ht="12.75" customHeight="1" x14ac:dyDescent="0.2">
      <c r="A213" s="257"/>
      <c r="B213" s="257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21" t="s">
        <v>426</v>
      </c>
      <c r="BA213" s="293"/>
      <c r="BB213" s="259"/>
      <c r="BC213" s="1"/>
      <c r="BD213" s="1"/>
      <c r="BE213" s="1"/>
      <c r="BF213" s="1"/>
    </row>
    <row r="214" spans="1:58" ht="12.75" customHeight="1" x14ac:dyDescent="0.2">
      <c r="A214" s="257"/>
      <c r="B214" s="257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21" t="s">
        <v>428</v>
      </c>
      <c r="BA214" s="258"/>
      <c r="BB214" s="259"/>
      <c r="BC214" s="1"/>
      <c r="BD214" s="1"/>
      <c r="BE214" s="1"/>
      <c r="BF214" s="1"/>
    </row>
    <row r="215" spans="1:58" ht="12.75" customHeight="1" x14ac:dyDescent="0.2">
      <c r="A215" s="257"/>
      <c r="B215" s="257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21" t="s">
        <v>544</v>
      </c>
      <c r="BA215" s="258"/>
      <c r="BB215" s="259"/>
      <c r="BC215" s="1"/>
      <c r="BD215" s="1"/>
      <c r="BE215" s="1"/>
      <c r="BF215" s="1"/>
    </row>
    <row r="216" spans="1:58" ht="12.75" customHeight="1" x14ac:dyDescent="0.2">
      <c r="A216" s="257"/>
      <c r="B216" s="257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21" t="s">
        <v>434</v>
      </c>
      <c r="BA216" s="258"/>
      <c r="BB216" s="259"/>
      <c r="BC216" s="1"/>
      <c r="BD216" s="1"/>
      <c r="BE216" s="1"/>
      <c r="BF216" s="1"/>
    </row>
    <row r="217" spans="1:58" ht="12.75" customHeight="1" x14ac:dyDescent="0.2">
      <c r="A217" s="257"/>
      <c r="B217" s="257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21" t="s">
        <v>436</v>
      </c>
      <c r="BA217" s="258"/>
      <c r="BB217" s="259"/>
      <c r="BC217" s="1"/>
      <c r="BD217" s="1"/>
      <c r="BE217" s="1"/>
      <c r="BF217" s="1"/>
    </row>
    <row r="218" spans="1:58" ht="12.75" customHeight="1" x14ac:dyDescent="0.2">
      <c r="A218" s="257"/>
      <c r="B218" s="257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21"/>
      <c r="BA218" s="258"/>
      <c r="BB218" s="259"/>
      <c r="BC218" s="1"/>
      <c r="BD218" s="1"/>
      <c r="BE218" s="1"/>
      <c r="BF218" s="1"/>
    </row>
    <row r="219" spans="1:58" ht="12.75" customHeight="1" x14ac:dyDescent="0.2">
      <c r="A219" s="257"/>
      <c r="B219" s="257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21" t="s">
        <v>445</v>
      </c>
      <c r="BA219" s="258"/>
      <c r="BB219" s="259"/>
      <c r="BC219" s="1"/>
      <c r="BD219" s="1"/>
      <c r="BE219" s="1"/>
      <c r="BF219" s="1"/>
    </row>
    <row r="220" spans="1:58" ht="12.75" customHeight="1" x14ac:dyDescent="0.2">
      <c r="A220" s="257"/>
      <c r="B220" s="257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21" t="s">
        <v>447</v>
      </c>
      <c r="BA220" s="258"/>
      <c r="BB220" s="259"/>
      <c r="BC220" s="1"/>
      <c r="BD220" s="1"/>
      <c r="BE220" s="1"/>
      <c r="BF220" s="1"/>
    </row>
    <row r="221" spans="1:58" ht="12.75" customHeight="1" x14ac:dyDescent="0.2">
      <c r="A221" s="257"/>
      <c r="B221" s="257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21" t="s">
        <v>449</v>
      </c>
      <c r="BA221" s="258"/>
      <c r="BB221" s="259"/>
      <c r="BC221" s="1"/>
      <c r="BD221" s="1"/>
      <c r="BE221" s="1"/>
      <c r="BF221" s="1"/>
    </row>
    <row r="222" spans="1:58" ht="12.75" customHeight="1" x14ac:dyDescent="0.2">
      <c r="A222" s="257"/>
      <c r="B222" s="257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21" t="s">
        <v>451</v>
      </c>
      <c r="BA222" s="258"/>
      <c r="BB222" s="259"/>
      <c r="BC222" s="1"/>
      <c r="BD222" s="1"/>
      <c r="BE222" s="1"/>
      <c r="BF222" s="1"/>
    </row>
    <row r="223" spans="1:58" ht="12.75" customHeight="1" x14ac:dyDescent="0.2">
      <c r="A223" s="257"/>
      <c r="B223" s="257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21" t="s">
        <v>453</v>
      </c>
      <c r="BA223" s="258"/>
      <c r="BB223" s="259"/>
      <c r="BC223" s="1"/>
      <c r="BD223" s="1"/>
      <c r="BE223" s="1"/>
      <c r="BF223" s="1"/>
    </row>
    <row r="224" spans="1:58" ht="12.75" customHeight="1" x14ac:dyDescent="0.2">
      <c r="A224" s="257"/>
      <c r="B224" s="257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21" t="s">
        <v>454</v>
      </c>
      <c r="BA224" s="258"/>
      <c r="BB224" s="259"/>
      <c r="BC224" s="1"/>
      <c r="BD224" s="1"/>
      <c r="BE224" s="1"/>
      <c r="BF224" s="1"/>
    </row>
    <row r="225" spans="1:58" ht="12.75" customHeight="1" x14ac:dyDescent="0.2">
      <c r="A225" s="257"/>
      <c r="B225" s="257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21" t="s">
        <v>443</v>
      </c>
      <c r="BA225" s="258"/>
      <c r="BB225" s="259"/>
      <c r="BC225" s="1"/>
      <c r="BD225" s="1"/>
      <c r="BE225" s="1"/>
      <c r="BF225" s="1"/>
    </row>
    <row r="226" spans="1:58" ht="12.75" customHeight="1" x14ac:dyDescent="0.2">
      <c r="A226" s="257"/>
      <c r="B226" s="257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21" t="s">
        <v>456</v>
      </c>
      <c r="BA226" s="258"/>
      <c r="BB226" s="259"/>
      <c r="BC226" s="1"/>
      <c r="BD226" s="1"/>
      <c r="BE226" s="1"/>
      <c r="BF226" s="1"/>
    </row>
    <row r="227" spans="1:58" ht="12.75" customHeight="1" x14ac:dyDescent="0.2">
      <c r="A227" s="257"/>
      <c r="B227" s="257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21" t="s">
        <v>459</v>
      </c>
      <c r="BA227" s="258"/>
      <c r="BB227" s="259"/>
      <c r="BC227" s="1"/>
      <c r="BD227" s="1"/>
      <c r="BE227" s="1"/>
      <c r="BF227" s="1"/>
    </row>
    <row r="228" spans="1:58" ht="12.75" customHeight="1" x14ac:dyDescent="0.2">
      <c r="A228" s="257"/>
      <c r="B228" s="257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21"/>
      <c r="BA228" s="258"/>
      <c r="BB228" s="259"/>
      <c r="BC228" s="1"/>
      <c r="BD228" s="1"/>
      <c r="BE228" s="1"/>
      <c r="BF228" s="1"/>
    </row>
    <row r="229" spans="1:58" ht="12.75" customHeight="1" x14ac:dyDescent="0.2">
      <c r="A229" s="257"/>
      <c r="B229" s="257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21" t="s">
        <v>446</v>
      </c>
      <c r="BA229" s="258"/>
      <c r="BB229" s="259"/>
      <c r="BC229" s="1"/>
      <c r="BD229" s="1"/>
      <c r="BE229" s="1"/>
      <c r="BF229" s="1"/>
    </row>
    <row r="230" spans="1:58" ht="12.75" customHeight="1" x14ac:dyDescent="0.2">
      <c r="A230" s="257"/>
      <c r="B230" s="257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21" t="s">
        <v>448</v>
      </c>
      <c r="BA230" s="258"/>
      <c r="BB230" s="259"/>
      <c r="BC230" s="1"/>
      <c r="BD230" s="1"/>
      <c r="BE230" s="1"/>
      <c r="BF230" s="1"/>
    </row>
    <row r="231" spans="1:58" ht="12.75" customHeight="1" x14ac:dyDescent="0.2">
      <c r="A231" s="257"/>
      <c r="B231" s="257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21" t="s">
        <v>450</v>
      </c>
      <c r="BA231" s="258"/>
      <c r="BB231" s="259"/>
      <c r="BC231" s="1"/>
      <c r="BD231" s="1"/>
      <c r="BE231" s="1"/>
      <c r="BF231" s="1"/>
    </row>
    <row r="232" spans="1:58" ht="12.75" customHeight="1" x14ac:dyDescent="0.2">
      <c r="A232" s="257"/>
      <c r="B232" s="257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21" t="s">
        <v>452</v>
      </c>
      <c r="BA232" s="258"/>
      <c r="BB232" s="259"/>
      <c r="BC232" s="1"/>
      <c r="BD232" s="1"/>
      <c r="BE232" s="1"/>
      <c r="BF232" s="1"/>
    </row>
    <row r="233" spans="1:58" ht="12.75" customHeight="1" x14ac:dyDescent="0.2">
      <c r="A233" s="257"/>
      <c r="B233" s="257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21" t="s">
        <v>323</v>
      </c>
      <c r="BA233" s="258"/>
      <c r="BB233" s="259"/>
      <c r="BC233" s="1"/>
      <c r="BD233" s="1"/>
      <c r="BE233" s="1"/>
      <c r="BF233" s="1"/>
    </row>
    <row r="234" spans="1:58" ht="12.75" customHeight="1" x14ac:dyDescent="0.2">
      <c r="A234" s="257"/>
      <c r="B234" s="257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21" t="s">
        <v>455</v>
      </c>
      <c r="BA234" s="258"/>
      <c r="BB234" s="259"/>
      <c r="BC234" s="1"/>
      <c r="BD234" s="1"/>
      <c r="BE234" s="1"/>
      <c r="BF234" s="1"/>
    </row>
    <row r="235" spans="1:58" ht="12.75" customHeight="1" x14ac:dyDescent="0.2">
      <c r="A235" s="257"/>
      <c r="B235" s="257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21" t="s">
        <v>444</v>
      </c>
      <c r="BA235" s="258"/>
      <c r="BB235" s="259"/>
      <c r="BC235" s="1"/>
      <c r="BD235" s="1"/>
      <c r="BE235" s="1"/>
      <c r="BF235" s="1"/>
    </row>
    <row r="236" spans="1:58" ht="12.75" customHeight="1" x14ac:dyDescent="0.2">
      <c r="A236" s="257"/>
      <c r="B236" s="257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21" t="s">
        <v>457</v>
      </c>
      <c r="BA236" s="258"/>
      <c r="BB236" s="259"/>
      <c r="BC236" s="1"/>
      <c r="BD236" s="1"/>
      <c r="BE236" s="1"/>
      <c r="BF236" s="1"/>
    </row>
    <row r="237" spans="1:58" ht="12.75" customHeight="1" x14ac:dyDescent="0.2">
      <c r="A237" s="257"/>
      <c r="B237" s="257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21" t="s">
        <v>460</v>
      </c>
      <c r="BA237" s="258"/>
      <c r="BB237" s="259"/>
      <c r="BC237" s="1"/>
      <c r="BD237" s="1"/>
      <c r="BE237" s="1"/>
      <c r="BF237" s="1"/>
    </row>
    <row r="238" spans="1:58" ht="12.75" customHeight="1" x14ac:dyDescent="0.2">
      <c r="A238" s="257"/>
      <c r="B238" s="257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21"/>
      <c r="BA238" s="258"/>
      <c r="BB238" s="259"/>
      <c r="BC238" s="1"/>
      <c r="BD238" s="1"/>
      <c r="BE238" s="1"/>
      <c r="BF238" s="1"/>
    </row>
    <row r="239" spans="1:58" ht="12.75" customHeight="1" x14ac:dyDescent="0.2">
      <c r="A239" s="257"/>
      <c r="B239" s="257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21" t="s">
        <v>93</v>
      </c>
      <c r="BA239" s="258"/>
      <c r="BB239" s="259"/>
      <c r="BC239" s="1"/>
      <c r="BD239" s="1"/>
      <c r="BE239" s="1"/>
      <c r="BF239" s="1"/>
    </row>
    <row r="240" spans="1:58" ht="12.75" customHeight="1" x14ac:dyDescent="0.2">
      <c r="A240" s="257"/>
      <c r="B240" s="257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21" t="s">
        <v>89</v>
      </c>
      <c r="BA240" s="258"/>
      <c r="BB240" s="259"/>
      <c r="BC240" s="1"/>
      <c r="BD240" s="1"/>
      <c r="BE240" s="1"/>
      <c r="BF240" s="1"/>
    </row>
    <row r="241" spans="1:58" ht="12.75" customHeight="1" x14ac:dyDescent="0.2">
      <c r="A241" s="257"/>
      <c r="B241" s="257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21" t="s">
        <v>106</v>
      </c>
      <c r="BA241" s="258"/>
      <c r="BB241" s="259"/>
      <c r="BC241" s="1"/>
      <c r="BD241" s="1"/>
      <c r="BE241" s="1"/>
      <c r="BF241" s="1"/>
    </row>
    <row r="242" spans="1:58" ht="12.75" customHeight="1" x14ac:dyDescent="0.2">
      <c r="A242" s="257"/>
      <c r="B242" s="257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21" t="s">
        <v>95</v>
      </c>
      <c r="BA242" s="258"/>
      <c r="BB242" s="259"/>
      <c r="BC242" s="1"/>
      <c r="BD242" s="1"/>
      <c r="BE242" s="1"/>
      <c r="BF242" s="1"/>
    </row>
    <row r="243" spans="1:58" ht="12.75" customHeight="1" x14ac:dyDescent="0.2">
      <c r="A243" s="257"/>
      <c r="B243" s="257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21" t="s">
        <v>545</v>
      </c>
      <c r="BA243" s="258"/>
      <c r="BB243" s="259"/>
      <c r="BC243" s="1"/>
      <c r="BD243" s="1"/>
      <c r="BE243" s="1"/>
      <c r="BF243" s="1"/>
    </row>
    <row r="244" spans="1:58" ht="12.75" customHeight="1" x14ac:dyDescent="0.2">
      <c r="A244" s="257"/>
      <c r="B244" s="257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4" t="s">
        <v>78</v>
      </c>
      <c r="BA244" s="258"/>
      <c r="BB244" s="259"/>
      <c r="BC244" s="1"/>
      <c r="BD244" s="1"/>
      <c r="BE244" s="1"/>
      <c r="BF244" s="1"/>
    </row>
    <row r="245" spans="1:58" ht="12.75" customHeight="1" x14ac:dyDescent="0.2">
      <c r="A245" s="257"/>
      <c r="B245" s="257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4" t="s">
        <v>99</v>
      </c>
      <c r="BA245" s="258"/>
      <c r="BB245" s="259"/>
      <c r="BC245" s="1"/>
      <c r="BD245" s="1"/>
      <c r="BE245" s="1"/>
      <c r="BF245" s="1"/>
    </row>
    <row r="246" spans="1:58" ht="12.75" customHeight="1" x14ac:dyDescent="0.2">
      <c r="A246" s="257"/>
      <c r="B246" s="257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21" t="s">
        <v>464</v>
      </c>
      <c r="BA246" s="258"/>
      <c r="BB246" s="259"/>
      <c r="BC246" s="1"/>
      <c r="BD246" s="1"/>
      <c r="BE246" s="1"/>
      <c r="BF246" s="1"/>
    </row>
    <row r="247" spans="1:58" ht="12.75" customHeight="1" x14ac:dyDescent="0.2">
      <c r="A247" s="257"/>
      <c r="B247" s="257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21" t="s">
        <v>184</v>
      </c>
      <c r="BA247" s="258"/>
      <c r="BB247" s="259"/>
      <c r="BC247" s="1"/>
      <c r="BD247" s="1"/>
      <c r="BE247" s="1"/>
      <c r="BF247" s="1"/>
    </row>
    <row r="248" spans="1:58" ht="12.75" customHeight="1" x14ac:dyDescent="0.2">
      <c r="A248" s="257"/>
      <c r="B248" s="257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99"/>
      <c r="BA248" s="259" t="s">
        <v>467</v>
      </c>
      <c r="BB248" s="259"/>
      <c r="BC248" s="1"/>
      <c r="BD248" s="1"/>
      <c r="BE248" s="1"/>
      <c r="BF248" s="1"/>
    </row>
    <row r="249" spans="1:58" ht="12.75" customHeight="1" x14ac:dyDescent="0.2">
      <c r="A249" s="257"/>
      <c r="B249" s="257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99"/>
      <c r="BA249" s="259" t="s">
        <v>467</v>
      </c>
      <c r="BB249" s="259"/>
      <c r="BC249" s="1"/>
      <c r="BD249" s="1"/>
      <c r="BE249" s="1"/>
      <c r="BF249" s="1"/>
    </row>
    <row r="250" spans="1:58" ht="12.75" customHeight="1" x14ac:dyDescent="0.2">
      <c r="A250" s="257"/>
      <c r="B250" s="257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99"/>
      <c r="BA250" s="259" t="s">
        <v>467</v>
      </c>
      <c r="BB250" s="259"/>
      <c r="BC250" s="1"/>
      <c r="BD250" s="1"/>
      <c r="BE250" s="1"/>
      <c r="BF250" s="1"/>
    </row>
    <row r="251" spans="1:58" ht="12.75" customHeight="1" x14ac:dyDescent="0.2">
      <c r="A251" s="257"/>
      <c r="B251" s="257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99"/>
      <c r="BA251" s="258"/>
      <c r="BB251" s="259"/>
      <c r="BC251" s="1"/>
      <c r="BD251" s="1"/>
      <c r="BE251" s="1"/>
      <c r="BF251" s="1"/>
    </row>
    <row r="252" spans="1:58" ht="12.75" customHeight="1" x14ac:dyDescent="0.2">
      <c r="A252" s="257"/>
      <c r="B252" s="257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99"/>
      <c r="BA252" s="258"/>
      <c r="BB252" s="259"/>
      <c r="BC252" s="1"/>
      <c r="BD252" s="1"/>
      <c r="BE252" s="1"/>
      <c r="BF252" s="1"/>
    </row>
    <row r="253" spans="1:58" ht="12.75" customHeight="1" x14ac:dyDescent="0.2">
      <c r="A253" s="257"/>
      <c r="B253" s="257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99"/>
      <c r="BA253" s="258"/>
      <c r="BB253" s="259"/>
      <c r="BC253" s="1"/>
      <c r="BD253" s="1"/>
      <c r="BE253" s="1"/>
      <c r="BF253" s="1"/>
    </row>
    <row r="254" spans="1:58" ht="12.75" customHeight="1" x14ac:dyDescent="0.2">
      <c r="A254" s="257"/>
      <c r="B254" s="257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99"/>
      <c r="BA254" s="258"/>
      <c r="BB254" s="259"/>
      <c r="BC254" s="1"/>
      <c r="BD254" s="1"/>
      <c r="BE254" s="1"/>
      <c r="BF254" s="1"/>
    </row>
    <row r="255" spans="1:58" ht="12.75" customHeight="1" x14ac:dyDescent="0.2">
      <c r="A255" s="257"/>
      <c r="B255" s="257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258"/>
      <c r="BB255" s="259"/>
      <c r="BC255" s="1"/>
      <c r="BD255" s="1"/>
      <c r="BE255" s="1"/>
      <c r="BF255" s="1"/>
    </row>
    <row r="256" spans="1:58" ht="12.75" customHeight="1" x14ac:dyDescent="0.2">
      <c r="A256" s="257"/>
      <c r="B256" s="257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258"/>
      <c r="BB256" s="259"/>
      <c r="BC256" s="1"/>
      <c r="BD256" s="1"/>
      <c r="BE256" s="1"/>
      <c r="BF256" s="1"/>
    </row>
    <row r="257" spans="1:58" ht="12.75" customHeight="1" x14ac:dyDescent="0.2">
      <c r="A257" s="257"/>
      <c r="B257" s="257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259"/>
      <c r="BB257" s="259"/>
      <c r="BC257" s="1"/>
      <c r="BD257" s="1"/>
      <c r="BE257" s="1"/>
      <c r="BF257" s="1"/>
    </row>
    <row r="258" spans="1:58" ht="12.75" customHeight="1" x14ac:dyDescent="0.2">
      <c r="A258" s="257"/>
      <c r="B258" s="257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259"/>
      <c r="BB258" s="259"/>
      <c r="BC258" s="1"/>
      <c r="BD258" s="1"/>
      <c r="BE258" s="1"/>
      <c r="BF258" s="1"/>
    </row>
    <row r="259" spans="1:58" ht="12.75" customHeight="1" x14ac:dyDescent="0.2">
      <c r="A259" s="257"/>
      <c r="B259" s="257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259"/>
      <c r="BB259" s="259"/>
      <c r="BC259" s="1"/>
      <c r="BD259" s="1"/>
      <c r="BE259" s="1"/>
      <c r="BF259" s="1"/>
    </row>
    <row r="260" spans="1:58" ht="12.75" customHeight="1" x14ac:dyDescent="0.2">
      <c r="A260" s="257"/>
      <c r="B260" s="257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259"/>
      <c r="BB260" s="259"/>
      <c r="BC260" s="1"/>
      <c r="BD260" s="1"/>
      <c r="BE260" s="1"/>
      <c r="BF260" s="1"/>
    </row>
    <row r="261" spans="1:58" ht="12.75" customHeight="1" x14ac:dyDescent="0.2">
      <c r="A261" s="257"/>
      <c r="B261" s="257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258"/>
      <c r="BB261" s="259"/>
      <c r="BC261" s="1"/>
      <c r="BD261" s="1"/>
      <c r="BE261" s="1"/>
      <c r="BF261" s="1"/>
    </row>
    <row r="262" spans="1:58" ht="12.75" customHeight="1" x14ac:dyDescent="0.2">
      <c r="A262" s="257"/>
      <c r="B262" s="257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258"/>
      <c r="BB262" s="259"/>
      <c r="BC262" s="1"/>
      <c r="BD262" s="1"/>
      <c r="BE262" s="1"/>
      <c r="BF262" s="1"/>
    </row>
    <row r="263" spans="1:58" ht="12.75" customHeight="1" x14ac:dyDescent="0.2">
      <c r="A263" s="257"/>
      <c r="B263" s="257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258"/>
      <c r="BB263" s="259"/>
      <c r="BC263" s="1"/>
      <c r="BD263" s="1"/>
      <c r="BE263" s="1"/>
      <c r="BF263" s="1"/>
    </row>
    <row r="264" spans="1:58" ht="12.75" customHeight="1" x14ac:dyDescent="0.2">
      <c r="A264" s="257"/>
      <c r="B264" s="257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258"/>
      <c r="BB264" s="259"/>
      <c r="BC264" s="1"/>
      <c r="BD264" s="1"/>
      <c r="BE264" s="1"/>
      <c r="BF264" s="1"/>
    </row>
    <row r="265" spans="1:58" ht="12.75" customHeight="1" x14ac:dyDescent="0.2">
      <c r="A265" s="257"/>
      <c r="B265" s="257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258"/>
      <c r="BB265" s="259"/>
      <c r="BC265" s="1"/>
      <c r="BD265" s="1"/>
      <c r="BE265" s="1"/>
      <c r="BF265" s="1"/>
    </row>
    <row r="266" spans="1:58" ht="12.75" customHeight="1" x14ac:dyDescent="0.2">
      <c r="A266" s="257"/>
      <c r="B266" s="257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258"/>
      <c r="BB266" s="259"/>
      <c r="BC266" s="1"/>
      <c r="BD266" s="1"/>
      <c r="BE266" s="1"/>
      <c r="BF266" s="1"/>
    </row>
    <row r="267" spans="1:58" ht="12.75" customHeight="1" x14ac:dyDescent="0.2">
      <c r="A267" s="257"/>
      <c r="B267" s="257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258"/>
      <c r="BB267" s="259"/>
      <c r="BC267" s="1"/>
      <c r="BD267" s="1"/>
      <c r="BE267" s="1"/>
      <c r="BF267" s="1"/>
    </row>
    <row r="268" spans="1:58" ht="12.75" customHeight="1" x14ac:dyDescent="0.2">
      <c r="A268" s="257"/>
      <c r="B268" s="257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259"/>
      <c r="BB268" s="259"/>
      <c r="BC268" s="1"/>
      <c r="BD268" s="1"/>
      <c r="BE268" s="1"/>
      <c r="BF268" s="1"/>
    </row>
    <row r="269" spans="1:58" ht="12.75" customHeight="1" x14ac:dyDescent="0.2">
      <c r="A269" s="257"/>
      <c r="B269" s="257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259"/>
      <c r="BB269" s="259"/>
      <c r="BC269" s="1"/>
      <c r="BD269" s="1"/>
      <c r="BE269" s="1"/>
      <c r="BF269" s="1"/>
    </row>
    <row r="270" spans="1:58" ht="12.75" customHeight="1" x14ac:dyDescent="0.2">
      <c r="A270" s="257"/>
      <c r="B270" s="257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259"/>
      <c r="BB270" s="259"/>
      <c r="BC270" s="1"/>
      <c r="BD270" s="1"/>
      <c r="BE270" s="1"/>
      <c r="BF270" s="1"/>
    </row>
    <row r="271" spans="1:58" ht="12.75" customHeight="1" x14ac:dyDescent="0.2">
      <c r="A271" s="257"/>
      <c r="B271" s="257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258"/>
      <c r="BB271" s="259"/>
      <c r="BC271" s="1"/>
      <c r="BD271" s="1"/>
      <c r="BE271" s="1"/>
      <c r="BF271" s="1"/>
    </row>
    <row r="272" spans="1:58" ht="12.75" customHeight="1" x14ac:dyDescent="0.2">
      <c r="A272" s="257"/>
      <c r="B272" s="257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258"/>
      <c r="BB272" s="259"/>
      <c r="BC272" s="1"/>
      <c r="BD272" s="1"/>
      <c r="BE272" s="1"/>
      <c r="BF272" s="1"/>
    </row>
    <row r="273" spans="1:58" ht="12.75" customHeight="1" x14ac:dyDescent="0.2">
      <c r="A273" s="257"/>
      <c r="B273" s="257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258"/>
      <c r="BB273" s="259"/>
      <c r="BC273" s="1"/>
      <c r="BD273" s="1"/>
      <c r="BE273" s="1"/>
      <c r="BF273" s="1"/>
    </row>
    <row r="274" spans="1:58" ht="12.75" customHeight="1" x14ac:dyDescent="0.2">
      <c r="A274" s="257"/>
      <c r="B274" s="257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258"/>
      <c r="BB274" s="259"/>
      <c r="BC274" s="1"/>
      <c r="BD274" s="1"/>
      <c r="BE274" s="1"/>
      <c r="BF274" s="1"/>
    </row>
    <row r="275" spans="1:58" ht="12.75" customHeight="1" x14ac:dyDescent="0.2">
      <c r="A275" s="257"/>
      <c r="B275" s="257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258"/>
      <c r="BB275" s="259"/>
      <c r="BC275" s="1"/>
      <c r="BD275" s="1"/>
      <c r="BE275" s="1"/>
      <c r="BF275" s="1"/>
    </row>
    <row r="276" spans="1:58" ht="12.75" customHeight="1" x14ac:dyDescent="0.2">
      <c r="A276" s="257"/>
      <c r="B276" s="257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258"/>
      <c r="BB276" s="259"/>
      <c r="BC276" s="1"/>
      <c r="BD276" s="1"/>
      <c r="BE276" s="1"/>
      <c r="BF276" s="1"/>
    </row>
    <row r="277" spans="1:58" ht="12.75" customHeight="1" x14ac:dyDescent="0.2">
      <c r="A277" s="257"/>
      <c r="B277" s="257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258"/>
      <c r="BB277" s="259"/>
      <c r="BC277" s="1"/>
      <c r="BD277" s="1"/>
      <c r="BE277" s="1"/>
      <c r="BF277" s="1"/>
    </row>
    <row r="278" spans="1:58" ht="12.75" customHeight="1" x14ac:dyDescent="0.2">
      <c r="A278" s="257"/>
      <c r="B278" s="257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258"/>
      <c r="BB278" s="259"/>
      <c r="BC278" s="1"/>
      <c r="BD278" s="1"/>
      <c r="BE278" s="1"/>
      <c r="BF278" s="1"/>
    </row>
    <row r="279" spans="1:58" ht="12.75" customHeight="1" x14ac:dyDescent="0.2">
      <c r="A279" s="257"/>
      <c r="B279" s="257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258"/>
      <c r="BB279" s="259"/>
      <c r="BC279" s="1"/>
      <c r="BD279" s="1"/>
      <c r="BE279" s="1"/>
      <c r="BF279" s="1"/>
    </row>
    <row r="280" spans="1:58" ht="12.75" customHeight="1" x14ac:dyDescent="0.2">
      <c r="A280" s="257"/>
      <c r="B280" s="257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258"/>
      <c r="BB280" s="259"/>
      <c r="BC280" s="1"/>
      <c r="BD280" s="1"/>
      <c r="BE280" s="1"/>
      <c r="BF280" s="1"/>
    </row>
    <row r="281" spans="1:58" ht="12.75" customHeight="1" x14ac:dyDescent="0.2">
      <c r="A281" s="257"/>
      <c r="B281" s="257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258"/>
      <c r="BB281" s="259"/>
      <c r="BC281" s="1"/>
      <c r="BD281" s="1"/>
      <c r="BE281" s="1"/>
      <c r="BF281" s="1"/>
    </row>
    <row r="282" spans="1:58" ht="12.75" customHeight="1" x14ac:dyDescent="0.2">
      <c r="A282" s="257"/>
      <c r="B282" s="257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258"/>
      <c r="BB282" s="259"/>
      <c r="BC282" s="1"/>
      <c r="BD282" s="1"/>
      <c r="BE282" s="1"/>
      <c r="BF282" s="1"/>
    </row>
    <row r="283" spans="1:58" ht="12.75" customHeight="1" x14ac:dyDescent="0.2">
      <c r="A283" s="257"/>
      <c r="B283" s="257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258"/>
      <c r="BB283" s="259"/>
      <c r="BC283" s="1"/>
      <c r="BD283" s="1"/>
      <c r="BE283" s="1"/>
      <c r="BF283" s="1"/>
    </row>
    <row r="284" spans="1:58" ht="12.75" customHeight="1" x14ac:dyDescent="0.2">
      <c r="A284" s="257"/>
      <c r="B284" s="257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258"/>
      <c r="BB284" s="259"/>
      <c r="BC284" s="1"/>
      <c r="BD284" s="1"/>
      <c r="BE284" s="1"/>
      <c r="BF284" s="1"/>
    </row>
    <row r="285" spans="1:58" ht="12.75" customHeight="1" x14ac:dyDescent="0.2">
      <c r="A285" s="257"/>
      <c r="B285" s="257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258"/>
      <c r="BB285" s="259"/>
      <c r="BC285" s="1"/>
      <c r="BD285" s="1"/>
      <c r="BE285" s="1"/>
      <c r="BF285" s="1"/>
    </row>
    <row r="286" spans="1:58" ht="12.75" customHeight="1" x14ac:dyDescent="0.2">
      <c r="A286" s="257"/>
      <c r="B286" s="257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258"/>
      <c r="BB286" s="259"/>
      <c r="BC286" s="1"/>
      <c r="BD286" s="1"/>
      <c r="BE286" s="1"/>
      <c r="BF286" s="1"/>
    </row>
    <row r="287" spans="1:58" ht="12.75" customHeight="1" x14ac:dyDescent="0.2">
      <c r="A287" s="257"/>
      <c r="B287" s="257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258"/>
      <c r="BB287" s="259"/>
      <c r="BC287" s="1"/>
      <c r="BD287" s="1"/>
      <c r="BE287" s="1"/>
      <c r="BF287" s="1"/>
    </row>
    <row r="288" spans="1:58" ht="12.75" customHeight="1" x14ac:dyDescent="0.2">
      <c r="A288" s="257"/>
      <c r="B288" s="257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258"/>
      <c r="BB288" s="259"/>
      <c r="BC288" s="1"/>
      <c r="BD288" s="1"/>
      <c r="BE288" s="1"/>
      <c r="BF288" s="1"/>
    </row>
    <row r="289" spans="1:58" ht="12.75" customHeight="1" x14ac:dyDescent="0.2">
      <c r="A289" s="257"/>
      <c r="B289" s="257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258"/>
      <c r="BB289" s="259"/>
      <c r="BC289" s="1"/>
      <c r="BD289" s="1"/>
      <c r="BE289" s="1"/>
      <c r="BF289" s="1"/>
    </row>
    <row r="290" spans="1:58" ht="12.75" customHeight="1" x14ac:dyDescent="0.2">
      <c r="A290" s="257"/>
      <c r="B290" s="257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258"/>
      <c r="BB290" s="259"/>
      <c r="BC290" s="1"/>
      <c r="BD290" s="1"/>
      <c r="BE290" s="1"/>
      <c r="BF290" s="1"/>
    </row>
    <row r="291" spans="1:58" ht="12.75" customHeight="1" x14ac:dyDescent="0.2">
      <c r="A291" s="257"/>
      <c r="B291" s="257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258"/>
      <c r="BB291" s="259"/>
      <c r="BC291" s="1"/>
      <c r="BD291" s="1"/>
      <c r="BE291" s="1"/>
      <c r="BF291" s="1"/>
    </row>
    <row r="292" spans="1:58" ht="12.75" customHeight="1" x14ac:dyDescent="0.2">
      <c r="A292" s="257"/>
      <c r="B292" s="257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258"/>
      <c r="BB292" s="259"/>
      <c r="BC292" s="1"/>
      <c r="BD292" s="1"/>
      <c r="BE292" s="1"/>
      <c r="BF292" s="1"/>
    </row>
    <row r="293" spans="1:58" ht="12.75" customHeight="1" x14ac:dyDescent="0.2">
      <c r="A293" s="257"/>
      <c r="B293" s="257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258"/>
      <c r="BB293" s="259"/>
      <c r="BC293" s="1"/>
      <c r="BD293" s="1"/>
      <c r="BE293" s="1"/>
      <c r="BF293" s="1"/>
    </row>
    <row r="294" spans="1:58" ht="12.75" customHeight="1" x14ac:dyDescent="0.2">
      <c r="A294" s="257"/>
      <c r="B294" s="257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258"/>
      <c r="BB294" s="259"/>
      <c r="BC294" s="1"/>
      <c r="BD294" s="1"/>
      <c r="BE294" s="1"/>
      <c r="BF294" s="1"/>
    </row>
    <row r="295" spans="1:58" ht="12.75" customHeight="1" x14ac:dyDescent="0.2">
      <c r="A295" s="257"/>
      <c r="B295" s="257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258"/>
      <c r="BB295" s="259"/>
      <c r="BC295" s="1"/>
      <c r="BD295" s="1"/>
      <c r="BE295" s="1"/>
      <c r="BF295" s="1"/>
    </row>
    <row r="296" spans="1:58" ht="12.75" customHeight="1" x14ac:dyDescent="0.2">
      <c r="A296" s="257"/>
      <c r="B296" s="257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258"/>
      <c r="BB296" s="259"/>
      <c r="BC296" s="1"/>
      <c r="BD296" s="1"/>
      <c r="BE296" s="1"/>
      <c r="BF296" s="1"/>
    </row>
    <row r="297" spans="1:58" ht="12.75" customHeight="1" x14ac:dyDescent="0.2">
      <c r="A297" s="257"/>
      <c r="B297" s="257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258"/>
      <c r="BB297" s="259"/>
      <c r="BC297" s="1"/>
      <c r="BD297" s="1"/>
      <c r="BE297" s="1"/>
      <c r="BF297" s="1"/>
    </row>
    <row r="298" spans="1:58" ht="12.75" customHeight="1" x14ac:dyDescent="0.2">
      <c r="A298" s="257"/>
      <c r="B298" s="257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258"/>
      <c r="BB298" s="259"/>
      <c r="BC298" s="1"/>
      <c r="BD298" s="1"/>
      <c r="BE298" s="1"/>
      <c r="BF298" s="1"/>
    </row>
    <row r="299" spans="1:58" ht="12.75" customHeight="1" x14ac:dyDescent="0.2">
      <c r="A299" s="257"/>
      <c r="B299" s="257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258"/>
      <c r="BB299" s="259"/>
      <c r="BC299" s="1"/>
      <c r="BD299" s="1"/>
      <c r="BE299" s="1"/>
      <c r="BF299" s="1"/>
    </row>
    <row r="300" spans="1:58" ht="12.75" customHeight="1" x14ac:dyDescent="0.2">
      <c r="A300" s="257"/>
      <c r="B300" s="25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258"/>
      <c r="BB300" s="259"/>
      <c r="BC300" s="1"/>
      <c r="BD300" s="1"/>
      <c r="BE300" s="1"/>
      <c r="BF300" s="1"/>
    </row>
    <row r="301" spans="1:58" ht="12.75" customHeight="1" x14ac:dyDescent="0.2">
      <c r="A301" s="257"/>
      <c r="B301" s="25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258"/>
      <c r="BB301" s="259"/>
      <c r="BC301" s="1"/>
      <c r="BD301" s="1"/>
      <c r="BE301" s="1"/>
      <c r="BF301" s="1"/>
    </row>
    <row r="302" spans="1:58" ht="12.75" customHeight="1" x14ac:dyDescent="0.2">
      <c r="A302" s="257"/>
      <c r="B302" s="25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258"/>
      <c r="BB302" s="259"/>
      <c r="BC302" s="1"/>
      <c r="BD302" s="1"/>
      <c r="BE302" s="1"/>
      <c r="BF302" s="1"/>
    </row>
    <row r="303" spans="1:58" ht="12.75" customHeight="1" x14ac:dyDescent="0.2">
      <c r="A303" s="257"/>
      <c r="B303" s="25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258"/>
      <c r="BB303" s="259"/>
      <c r="BC303" s="1"/>
      <c r="BD303" s="1"/>
      <c r="BE303" s="1"/>
      <c r="BF303" s="1"/>
    </row>
    <row r="304" spans="1:58" ht="12.75" customHeight="1" x14ac:dyDescent="0.2">
      <c r="A304" s="257"/>
      <c r="B304" s="25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258"/>
      <c r="BB304" s="259"/>
      <c r="BC304" s="1"/>
      <c r="BD304" s="1"/>
      <c r="BE304" s="1"/>
      <c r="BF304" s="1"/>
    </row>
    <row r="305" spans="1:58" ht="12.75" customHeight="1" x14ac:dyDescent="0.2">
      <c r="A305" s="257"/>
      <c r="B305" s="25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258"/>
      <c r="BB305" s="259"/>
      <c r="BC305" s="1"/>
      <c r="BD305" s="1"/>
      <c r="BE305" s="1"/>
      <c r="BF305" s="1"/>
    </row>
    <row r="306" spans="1:58" ht="12.75" customHeight="1" x14ac:dyDescent="0.2">
      <c r="A306" s="257"/>
      <c r="B306" s="25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258"/>
      <c r="BB306" s="259"/>
      <c r="BC306" s="1"/>
      <c r="BD306" s="1"/>
      <c r="BE306" s="1"/>
      <c r="BF306" s="1"/>
    </row>
    <row r="307" spans="1:58" ht="12.75" customHeight="1" x14ac:dyDescent="0.2">
      <c r="A307" s="257"/>
      <c r="B307" s="25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258"/>
      <c r="BB307" s="259"/>
      <c r="BC307" s="1"/>
      <c r="BD307" s="1"/>
      <c r="BE307" s="1"/>
      <c r="BF307" s="1"/>
    </row>
    <row r="308" spans="1:58" ht="12.75" customHeight="1" x14ac:dyDescent="0.2">
      <c r="A308" s="257"/>
      <c r="B308" s="25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258"/>
      <c r="BB308" s="259"/>
      <c r="BC308" s="1"/>
      <c r="BD308" s="1"/>
      <c r="BE308" s="1"/>
      <c r="BF308" s="1"/>
    </row>
    <row r="309" spans="1:58" ht="12.75" customHeight="1" x14ac:dyDescent="0.2">
      <c r="A309" s="257"/>
      <c r="B309" s="25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258"/>
      <c r="BB309" s="259"/>
      <c r="BC309" s="1"/>
      <c r="BD309" s="1"/>
      <c r="BE309" s="1"/>
      <c r="BF309" s="1"/>
    </row>
    <row r="310" spans="1:58" ht="12.75" customHeight="1" x14ac:dyDescent="0.2">
      <c r="A310" s="257"/>
      <c r="B310" s="25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258"/>
      <c r="BB310" s="259"/>
      <c r="BC310" s="1"/>
      <c r="BD310" s="1"/>
      <c r="BE310" s="1"/>
      <c r="BF310" s="1"/>
    </row>
    <row r="311" spans="1:58" ht="12.75" customHeight="1" x14ac:dyDescent="0.2">
      <c r="A311" s="257"/>
      <c r="B311" s="25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258"/>
      <c r="BB311" s="259"/>
      <c r="BC311" s="1"/>
      <c r="BD311" s="1"/>
      <c r="BE311" s="1"/>
      <c r="BF311" s="1"/>
    </row>
    <row r="312" spans="1:58" ht="12.75" customHeight="1" x14ac:dyDescent="0.2">
      <c r="A312" s="257"/>
      <c r="B312" s="25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258"/>
      <c r="BB312" s="259"/>
      <c r="BC312" s="1"/>
      <c r="BD312" s="1"/>
      <c r="BE312" s="1"/>
      <c r="BF312" s="1"/>
    </row>
    <row r="313" spans="1:58" ht="12.75" customHeight="1" x14ac:dyDescent="0.2">
      <c r="A313" s="257"/>
      <c r="B313" s="25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258"/>
      <c r="BB313" s="259"/>
      <c r="BC313" s="1"/>
      <c r="BD313" s="1"/>
      <c r="BE313" s="1"/>
      <c r="BF313" s="1"/>
    </row>
    <row r="314" spans="1:58" ht="12.75" customHeight="1" x14ac:dyDescent="0.2">
      <c r="A314" s="257"/>
      <c r="B314" s="25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258"/>
      <c r="BB314" s="259"/>
      <c r="BC314" s="1"/>
      <c r="BD314" s="1"/>
      <c r="BE314" s="1"/>
      <c r="BF314" s="1"/>
    </row>
    <row r="315" spans="1:58" ht="12.75" customHeight="1" x14ac:dyDescent="0.2">
      <c r="A315" s="257"/>
      <c r="B315" s="257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258"/>
      <c r="BB315" s="259"/>
      <c r="BC315" s="1"/>
      <c r="BD315" s="1"/>
      <c r="BE315" s="1"/>
      <c r="BF315" s="1"/>
    </row>
    <row r="316" spans="1:58" ht="12.75" customHeight="1" x14ac:dyDescent="0.2">
      <c r="A316" s="257"/>
      <c r="B316" s="257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258"/>
      <c r="BB316" s="259"/>
      <c r="BC316" s="1"/>
      <c r="BD316" s="1"/>
      <c r="BE316" s="1"/>
      <c r="BF316" s="1"/>
    </row>
    <row r="317" spans="1:58" ht="12.75" customHeight="1" x14ac:dyDescent="0.2">
      <c r="A317" s="257"/>
      <c r="B317" s="257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258"/>
      <c r="BB317" s="259"/>
      <c r="BC317" s="1"/>
      <c r="BD317" s="1"/>
      <c r="BE317" s="1"/>
      <c r="BF317" s="1"/>
    </row>
    <row r="318" spans="1:58" ht="12.75" customHeight="1" x14ac:dyDescent="0.2">
      <c r="A318" s="257"/>
      <c r="B318" s="257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258"/>
      <c r="BB318" s="259"/>
      <c r="BC318" s="1"/>
      <c r="BD318" s="1"/>
      <c r="BE318" s="1"/>
      <c r="BF318" s="1"/>
    </row>
    <row r="319" spans="1:58" ht="12.75" customHeight="1" x14ac:dyDescent="0.2">
      <c r="A319" s="257"/>
      <c r="B319" s="257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258"/>
      <c r="BB319" s="259"/>
      <c r="BC319" s="1"/>
      <c r="BD319" s="1"/>
      <c r="BE319" s="1"/>
      <c r="BF319" s="1"/>
    </row>
    <row r="320" spans="1:58" ht="12.75" customHeight="1" x14ac:dyDescent="0.2">
      <c r="A320" s="257"/>
      <c r="B320" s="257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258"/>
      <c r="BB320" s="259"/>
      <c r="BC320" s="1"/>
      <c r="BD320" s="1"/>
      <c r="BE320" s="1"/>
      <c r="BF320" s="1"/>
    </row>
    <row r="321" spans="1:58" ht="12.75" customHeight="1" x14ac:dyDescent="0.2">
      <c r="A321" s="257"/>
      <c r="B321" s="257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258"/>
      <c r="BB321" s="259"/>
      <c r="BC321" s="1"/>
      <c r="BD321" s="1"/>
      <c r="BE321" s="1"/>
      <c r="BF321" s="1"/>
    </row>
    <row r="322" spans="1:58" ht="12.75" customHeight="1" x14ac:dyDescent="0.2">
      <c r="A322" s="257"/>
      <c r="B322" s="257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258"/>
      <c r="BB322" s="259"/>
      <c r="BC322" s="1"/>
      <c r="BD322" s="1"/>
      <c r="BE322" s="1"/>
      <c r="BF322" s="1"/>
    </row>
    <row r="323" spans="1:58" ht="12.75" customHeight="1" x14ac:dyDescent="0.2">
      <c r="A323" s="257"/>
      <c r="B323" s="257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258"/>
      <c r="BB323" s="259"/>
      <c r="BC323" s="1"/>
      <c r="BD323" s="1"/>
      <c r="BE323" s="1"/>
      <c r="BF323" s="1"/>
    </row>
    <row r="324" spans="1:58" ht="12.75" customHeight="1" x14ac:dyDescent="0.2">
      <c r="A324" s="257"/>
      <c r="B324" s="257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258"/>
      <c r="BB324" s="259"/>
      <c r="BC324" s="1"/>
      <c r="BD324" s="1"/>
      <c r="BE324" s="1"/>
      <c r="BF324" s="1"/>
    </row>
    <row r="325" spans="1:58" ht="12.75" customHeight="1" x14ac:dyDescent="0.2">
      <c r="A325" s="257"/>
      <c r="B325" s="257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258"/>
      <c r="BB325" s="259"/>
      <c r="BC325" s="1"/>
      <c r="BD325" s="1"/>
      <c r="BE325" s="1"/>
      <c r="BF325" s="1"/>
    </row>
    <row r="326" spans="1:58" ht="12.75" customHeight="1" x14ac:dyDescent="0.2">
      <c r="A326" s="257"/>
      <c r="B326" s="257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258"/>
      <c r="BB326" s="259"/>
      <c r="BC326" s="1"/>
      <c r="BD326" s="1"/>
      <c r="BE326" s="1"/>
      <c r="BF326" s="1"/>
    </row>
    <row r="327" spans="1:58" ht="12.75" customHeight="1" x14ac:dyDescent="0.2">
      <c r="A327" s="257"/>
      <c r="B327" s="257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258"/>
      <c r="BB327" s="259"/>
      <c r="BC327" s="1"/>
      <c r="BD327" s="1"/>
      <c r="BE327" s="1"/>
      <c r="BF327" s="1"/>
    </row>
    <row r="328" spans="1:58" ht="12.75" customHeight="1" x14ac:dyDescent="0.2">
      <c r="A328" s="257"/>
      <c r="B328" s="257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258"/>
      <c r="BB328" s="259"/>
      <c r="BC328" s="1"/>
      <c r="BD328" s="1"/>
      <c r="BE328" s="1"/>
      <c r="BF328" s="1"/>
    </row>
    <row r="329" spans="1:58" ht="12.75" customHeight="1" x14ac:dyDescent="0.2">
      <c r="A329" s="257"/>
      <c r="B329" s="257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258"/>
      <c r="BB329" s="259"/>
      <c r="BC329" s="1"/>
      <c r="BD329" s="1"/>
      <c r="BE329" s="1"/>
      <c r="BF329" s="1"/>
    </row>
    <row r="330" spans="1:58" ht="12.75" customHeight="1" x14ac:dyDescent="0.2">
      <c r="A330" s="257"/>
      <c r="B330" s="257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258"/>
      <c r="BB330" s="259"/>
      <c r="BC330" s="1"/>
      <c r="BD330" s="1"/>
      <c r="BE330" s="1"/>
      <c r="BF330" s="1"/>
    </row>
    <row r="331" spans="1:58" ht="12.75" customHeight="1" x14ac:dyDescent="0.2">
      <c r="A331" s="257"/>
      <c r="B331" s="257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258"/>
      <c r="BB331" s="259"/>
      <c r="BC331" s="1"/>
      <c r="BD331" s="1"/>
      <c r="BE331" s="1"/>
      <c r="BF331" s="1"/>
    </row>
    <row r="332" spans="1:58" ht="12.75" customHeight="1" x14ac:dyDescent="0.2">
      <c r="A332" s="257"/>
      <c r="B332" s="257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258"/>
      <c r="BB332" s="259"/>
      <c r="BC332" s="1"/>
      <c r="BD332" s="1"/>
      <c r="BE332" s="1"/>
      <c r="BF332" s="1"/>
    </row>
    <row r="333" spans="1:58" ht="12.75" customHeight="1" x14ac:dyDescent="0.2">
      <c r="A333" s="257"/>
      <c r="B333" s="257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258"/>
      <c r="BB333" s="259"/>
      <c r="BC333" s="1"/>
      <c r="BD333" s="1"/>
      <c r="BE333" s="1"/>
      <c r="BF333" s="1"/>
    </row>
    <row r="334" spans="1:58" ht="12.75" customHeight="1" x14ac:dyDescent="0.2">
      <c r="A334" s="257"/>
      <c r="B334" s="257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258"/>
      <c r="BB334" s="259"/>
      <c r="BC334" s="1"/>
      <c r="BD334" s="1"/>
      <c r="BE334" s="1"/>
      <c r="BF334" s="1"/>
    </row>
    <row r="335" spans="1:58" ht="12.75" customHeight="1" x14ac:dyDescent="0.2">
      <c r="A335" s="257"/>
      <c r="B335" s="257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258"/>
      <c r="BB335" s="259"/>
      <c r="BC335" s="1"/>
      <c r="BD335" s="1"/>
      <c r="BE335" s="1"/>
      <c r="BF335" s="1"/>
    </row>
    <row r="336" spans="1:58" ht="12.75" customHeight="1" x14ac:dyDescent="0.2">
      <c r="A336" s="257"/>
      <c r="B336" s="257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258"/>
      <c r="BB336" s="259"/>
      <c r="BC336" s="1"/>
      <c r="BD336" s="1"/>
      <c r="BE336" s="1"/>
      <c r="BF336" s="1"/>
    </row>
    <row r="337" spans="1:58" ht="12.75" customHeight="1" x14ac:dyDescent="0.2">
      <c r="A337" s="257"/>
      <c r="B337" s="257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258"/>
      <c r="BB337" s="259"/>
      <c r="BC337" s="1"/>
      <c r="BD337" s="1"/>
      <c r="BE337" s="1"/>
      <c r="BF337" s="1"/>
    </row>
    <row r="338" spans="1:58" ht="12.75" customHeight="1" x14ac:dyDescent="0.2">
      <c r="A338" s="257"/>
      <c r="B338" s="257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258"/>
      <c r="BB338" s="259"/>
      <c r="BC338" s="1"/>
      <c r="BD338" s="1"/>
      <c r="BE338" s="1"/>
      <c r="BF338" s="1"/>
    </row>
    <row r="339" spans="1:58" ht="12.75" customHeight="1" x14ac:dyDescent="0.2">
      <c r="A339" s="257"/>
      <c r="B339" s="257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258"/>
      <c r="BB339" s="259"/>
      <c r="BC339" s="1"/>
      <c r="BD339" s="1"/>
      <c r="BE339" s="1"/>
      <c r="BF339" s="1"/>
    </row>
    <row r="340" spans="1:58" ht="12.75" customHeight="1" x14ac:dyDescent="0.2">
      <c r="A340" s="257"/>
      <c r="B340" s="257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258"/>
      <c r="BB340" s="259"/>
      <c r="BC340" s="1"/>
      <c r="BD340" s="1"/>
      <c r="BE340" s="1"/>
      <c r="BF340" s="1"/>
    </row>
    <row r="341" spans="1:58" ht="12.75" customHeight="1" x14ac:dyDescent="0.2">
      <c r="A341" s="257"/>
      <c r="B341" s="257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258"/>
      <c r="BB341" s="259"/>
      <c r="BC341" s="1"/>
      <c r="BD341" s="1"/>
      <c r="BE341" s="1"/>
      <c r="BF341" s="1"/>
    </row>
    <row r="342" spans="1:58" ht="12.75" customHeight="1" x14ac:dyDescent="0.2">
      <c r="A342" s="257"/>
      <c r="B342" s="257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258"/>
      <c r="BB342" s="259"/>
      <c r="BC342" s="1"/>
      <c r="BD342" s="1"/>
      <c r="BE342" s="1"/>
      <c r="BF342" s="1"/>
    </row>
    <row r="343" spans="1:58" ht="12.75" customHeight="1" x14ac:dyDescent="0.2">
      <c r="A343" s="257"/>
      <c r="B343" s="257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258"/>
      <c r="BB343" s="259"/>
      <c r="BC343" s="1"/>
      <c r="BD343" s="1"/>
      <c r="BE343" s="1"/>
      <c r="BF343" s="1"/>
    </row>
    <row r="344" spans="1:58" ht="12.75" customHeight="1" x14ac:dyDescent="0.2">
      <c r="A344" s="257"/>
      <c r="B344" s="257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258"/>
      <c r="BB344" s="259"/>
      <c r="BC344" s="1"/>
      <c r="BD344" s="1"/>
      <c r="BE344" s="1"/>
      <c r="BF344" s="1"/>
    </row>
    <row r="345" spans="1:58" ht="12.75" customHeight="1" x14ac:dyDescent="0.2">
      <c r="A345" s="257"/>
      <c r="B345" s="257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258"/>
      <c r="BB345" s="259"/>
      <c r="BC345" s="1"/>
      <c r="BD345" s="1"/>
      <c r="BE345" s="1"/>
      <c r="BF345" s="1"/>
    </row>
    <row r="346" spans="1:58" ht="12.75" customHeight="1" x14ac:dyDescent="0.2">
      <c r="A346" s="257"/>
      <c r="B346" s="257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258"/>
      <c r="BB346" s="259"/>
      <c r="BC346" s="1"/>
      <c r="BD346" s="1"/>
      <c r="BE346" s="1"/>
      <c r="BF346" s="1"/>
    </row>
    <row r="347" spans="1:58" ht="12.75" customHeight="1" x14ac:dyDescent="0.2">
      <c r="A347" s="257"/>
      <c r="B347" s="257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258"/>
      <c r="BB347" s="259"/>
      <c r="BC347" s="1"/>
      <c r="BD347" s="1"/>
      <c r="BE347" s="1"/>
      <c r="BF347" s="1"/>
    </row>
    <row r="348" spans="1:58" ht="12.75" customHeight="1" x14ac:dyDescent="0.2">
      <c r="A348" s="257"/>
      <c r="B348" s="257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258"/>
      <c r="BB348" s="259"/>
      <c r="BC348" s="1"/>
      <c r="BD348" s="1"/>
      <c r="BE348" s="1"/>
      <c r="BF348" s="1"/>
    </row>
    <row r="349" spans="1:58" ht="12.75" customHeight="1" x14ac:dyDescent="0.2">
      <c r="A349" s="257"/>
      <c r="B349" s="257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258"/>
      <c r="BB349" s="259"/>
      <c r="BC349" s="1"/>
      <c r="BD349" s="1"/>
      <c r="BE349" s="1"/>
      <c r="BF349" s="1"/>
    </row>
    <row r="350" spans="1:58" ht="12.75" customHeight="1" x14ac:dyDescent="0.2">
      <c r="A350" s="257"/>
      <c r="B350" s="257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258"/>
      <c r="BB350" s="259"/>
      <c r="BC350" s="1"/>
      <c r="BD350" s="1"/>
      <c r="BE350" s="1"/>
      <c r="BF350" s="1"/>
    </row>
    <row r="351" spans="1:58" ht="12.75" customHeight="1" x14ac:dyDescent="0.2">
      <c r="A351" s="257"/>
      <c r="B351" s="257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258"/>
      <c r="BB351" s="259"/>
      <c r="BC351" s="1"/>
      <c r="BD351" s="1"/>
      <c r="BE351" s="1"/>
      <c r="BF351" s="1"/>
    </row>
    <row r="352" spans="1:58" ht="12.75" customHeight="1" x14ac:dyDescent="0.2">
      <c r="A352" s="257"/>
      <c r="B352" s="257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258"/>
      <c r="BB352" s="259"/>
      <c r="BC352" s="1"/>
      <c r="BD352" s="1"/>
      <c r="BE352" s="1"/>
      <c r="BF352" s="1"/>
    </row>
    <row r="353" spans="1:58" ht="12.75" customHeight="1" x14ac:dyDescent="0.2">
      <c r="A353" s="257"/>
      <c r="B353" s="257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258"/>
      <c r="BB353" s="259"/>
      <c r="BC353" s="1"/>
      <c r="BD353" s="1"/>
      <c r="BE353" s="1"/>
      <c r="BF353" s="1"/>
    </row>
    <row r="354" spans="1:58" ht="12.75" customHeight="1" x14ac:dyDescent="0.2">
      <c r="A354" s="257"/>
      <c r="B354" s="257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258"/>
      <c r="BB354" s="259"/>
      <c r="BC354" s="1"/>
      <c r="BD354" s="1"/>
      <c r="BE354" s="1"/>
      <c r="BF354" s="1"/>
    </row>
    <row r="355" spans="1:58" ht="12.75" customHeight="1" x14ac:dyDescent="0.2">
      <c r="A355" s="257"/>
      <c r="B355" s="257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258"/>
      <c r="BB355" s="259"/>
      <c r="BC355" s="1"/>
      <c r="BD355" s="1"/>
      <c r="BE355" s="1"/>
      <c r="BF355" s="1"/>
    </row>
    <row r="356" spans="1:58" ht="12.75" customHeight="1" x14ac:dyDescent="0.2">
      <c r="A356" s="257"/>
      <c r="B356" s="257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258"/>
      <c r="BB356" s="259"/>
      <c r="BC356" s="1"/>
      <c r="BD356" s="1"/>
      <c r="BE356" s="1"/>
      <c r="BF356" s="1"/>
    </row>
    <row r="357" spans="1:58" ht="12.75" customHeight="1" x14ac:dyDescent="0.2">
      <c r="A357" s="257"/>
      <c r="B357" s="257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258"/>
      <c r="BB357" s="259"/>
      <c r="BC357" s="1"/>
      <c r="BD357" s="1"/>
      <c r="BE357" s="1"/>
      <c r="BF357" s="1"/>
    </row>
    <row r="358" spans="1:58" ht="12.75" customHeight="1" x14ac:dyDescent="0.2">
      <c r="A358" s="257"/>
      <c r="B358" s="257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258"/>
      <c r="BB358" s="259"/>
      <c r="BC358" s="1"/>
      <c r="BD358" s="1"/>
      <c r="BE358" s="1"/>
      <c r="BF358" s="1"/>
    </row>
    <row r="359" spans="1:58" ht="12.75" customHeight="1" x14ac:dyDescent="0.2">
      <c r="A359" s="257"/>
      <c r="B359" s="257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258"/>
      <c r="BB359" s="259"/>
      <c r="BC359" s="1"/>
      <c r="BD359" s="1"/>
      <c r="BE359" s="1"/>
      <c r="BF359" s="1"/>
    </row>
    <row r="360" spans="1:58" ht="12.75" customHeight="1" x14ac:dyDescent="0.2">
      <c r="A360" s="257"/>
      <c r="B360" s="257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258"/>
      <c r="BB360" s="259"/>
      <c r="BC360" s="1"/>
      <c r="BD360" s="1"/>
      <c r="BE360" s="1"/>
      <c r="BF360" s="1"/>
    </row>
    <row r="361" spans="1:58" ht="12.75" customHeight="1" x14ac:dyDescent="0.2">
      <c r="A361" s="257"/>
      <c r="B361" s="257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258"/>
      <c r="BB361" s="259"/>
      <c r="BC361" s="1"/>
      <c r="BD361" s="1"/>
      <c r="BE361" s="1"/>
      <c r="BF361" s="1"/>
    </row>
    <row r="362" spans="1:58" ht="12.75" customHeight="1" x14ac:dyDescent="0.2">
      <c r="A362" s="257"/>
      <c r="B362" s="257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258"/>
      <c r="BB362" s="259"/>
      <c r="BC362" s="1"/>
      <c r="BD362" s="1"/>
      <c r="BE362" s="1"/>
      <c r="BF362" s="1"/>
    </row>
    <row r="363" spans="1:58" ht="12.75" customHeight="1" x14ac:dyDescent="0.2">
      <c r="A363" s="257"/>
      <c r="B363" s="257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258"/>
      <c r="BB363" s="259"/>
      <c r="BC363" s="1"/>
      <c r="BD363" s="1"/>
      <c r="BE363" s="1"/>
      <c r="BF363" s="1"/>
    </row>
    <row r="364" spans="1:58" ht="12.75" customHeight="1" x14ac:dyDescent="0.2">
      <c r="A364" s="257"/>
      <c r="B364" s="257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258"/>
      <c r="BB364" s="259"/>
      <c r="BC364" s="1"/>
      <c r="BD364" s="1"/>
      <c r="BE364" s="1"/>
      <c r="BF364" s="1"/>
    </row>
    <row r="365" spans="1:58" ht="12.75" customHeight="1" x14ac:dyDescent="0.2">
      <c r="A365" s="257"/>
      <c r="B365" s="257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258"/>
      <c r="BB365" s="259"/>
      <c r="BC365" s="1"/>
      <c r="BD365" s="1"/>
      <c r="BE365" s="1"/>
      <c r="BF365" s="1"/>
    </row>
    <row r="366" spans="1:58" ht="12.75" customHeight="1" x14ac:dyDescent="0.2">
      <c r="A366" s="257"/>
      <c r="B366" s="257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258"/>
      <c r="BB366" s="259"/>
      <c r="BC366" s="1"/>
      <c r="BD366" s="1"/>
      <c r="BE366" s="1"/>
      <c r="BF366" s="1"/>
    </row>
    <row r="367" spans="1:58" ht="12.75" customHeight="1" x14ac:dyDescent="0.2">
      <c r="A367" s="257"/>
      <c r="B367" s="257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258"/>
      <c r="BB367" s="259"/>
      <c r="BC367" s="1"/>
      <c r="BD367" s="1"/>
      <c r="BE367" s="1"/>
      <c r="BF367" s="1"/>
    </row>
    <row r="368" spans="1:58" ht="12.75" customHeight="1" x14ac:dyDescent="0.2">
      <c r="A368" s="257"/>
      <c r="B368" s="257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258"/>
      <c r="BB368" s="259"/>
      <c r="BC368" s="1"/>
      <c r="BD368" s="1"/>
      <c r="BE368" s="1"/>
      <c r="BF368" s="1"/>
    </row>
    <row r="369" spans="1:58" ht="12.75" customHeight="1" x14ac:dyDescent="0.2">
      <c r="A369" s="257"/>
      <c r="B369" s="257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258"/>
      <c r="BB369" s="259"/>
      <c r="BC369" s="1"/>
      <c r="BD369" s="1"/>
      <c r="BE369" s="1"/>
      <c r="BF369" s="1"/>
    </row>
    <row r="370" spans="1:58" ht="12.75" customHeight="1" x14ac:dyDescent="0.2">
      <c r="A370" s="257"/>
      <c r="B370" s="257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258"/>
      <c r="BB370" s="259"/>
      <c r="BC370" s="1"/>
      <c r="BD370" s="1"/>
      <c r="BE370" s="1"/>
      <c r="BF370" s="1"/>
    </row>
    <row r="371" spans="1:58" ht="12.75" customHeight="1" x14ac:dyDescent="0.2">
      <c r="A371" s="257"/>
      <c r="B371" s="257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258"/>
      <c r="BB371" s="259"/>
      <c r="BC371" s="1"/>
      <c r="BD371" s="1"/>
      <c r="BE371" s="1"/>
      <c r="BF371" s="1"/>
    </row>
    <row r="372" spans="1:58" ht="12.75" customHeight="1" x14ac:dyDescent="0.2">
      <c r="A372" s="257"/>
      <c r="B372" s="257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258"/>
      <c r="BB372" s="259"/>
      <c r="BC372" s="1"/>
      <c r="BD372" s="1"/>
      <c r="BE372" s="1"/>
      <c r="BF372" s="1"/>
    </row>
    <row r="373" spans="1:58" ht="12.75" customHeight="1" x14ac:dyDescent="0.2">
      <c r="A373" s="257"/>
      <c r="B373" s="257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258"/>
      <c r="BB373" s="259"/>
      <c r="BC373" s="1"/>
      <c r="BD373" s="1"/>
      <c r="BE373" s="1"/>
      <c r="BF373" s="1"/>
    </row>
    <row r="374" spans="1:58" ht="12.75" customHeight="1" x14ac:dyDescent="0.2">
      <c r="A374" s="257"/>
      <c r="B374" s="257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258"/>
      <c r="BB374" s="259"/>
      <c r="BC374" s="1"/>
      <c r="BD374" s="1"/>
      <c r="BE374" s="1"/>
      <c r="BF374" s="1"/>
    </row>
    <row r="375" spans="1:58" ht="12.75" customHeight="1" x14ac:dyDescent="0.2">
      <c r="A375" s="257"/>
      <c r="B375" s="257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258"/>
      <c r="BB375" s="259"/>
      <c r="BC375" s="1"/>
      <c r="BD375" s="1"/>
      <c r="BE375" s="1"/>
      <c r="BF375" s="1"/>
    </row>
    <row r="376" spans="1:58" ht="12.75" customHeight="1" x14ac:dyDescent="0.2">
      <c r="A376" s="257"/>
      <c r="B376" s="257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258"/>
      <c r="BB376" s="259"/>
      <c r="BC376" s="1"/>
      <c r="BD376" s="1"/>
      <c r="BE376" s="1"/>
      <c r="BF376" s="1"/>
    </row>
    <row r="377" spans="1:58" ht="12.75" customHeight="1" x14ac:dyDescent="0.2">
      <c r="A377" s="257"/>
      <c r="B377" s="257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258"/>
      <c r="BB377" s="259"/>
      <c r="BC377" s="1"/>
      <c r="BD377" s="1"/>
      <c r="BE377" s="1"/>
      <c r="BF377" s="1"/>
    </row>
    <row r="378" spans="1:58" ht="12.75" customHeight="1" x14ac:dyDescent="0.2">
      <c r="A378" s="257"/>
      <c r="B378" s="257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258"/>
      <c r="BB378" s="259"/>
      <c r="BC378" s="1"/>
      <c r="BD378" s="1"/>
      <c r="BE378" s="1"/>
      <c r="BF378" s="1"/>
    </row>
    <row r="379" spans="1:58" ht="12.75" customHeight="1" x14ac:dyDescent="0.2">
      <c r="A379" s="257"/>
      <c r="B379" s="257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258"/>
      <c r="BB379" s="259"/>
      <c r="BC379" s="1"/>
      <c r="BD379" s="1"/>
      <c r="BE379" s="1"/>
      <c r="BF379" s="1"/>
    </row>
    <row r="380" spans="1:58" ht="12.75" customHeight="1" x14ac:dyDescent="0.2">
      <c r="A380" s="257"/>
      <c r="B380" s="257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258"/>
      <c r="BB380" s="259"/>
      <c r="BC380" s="1"/>
      <c r="BD380" s="1"/>
      <c r="BE380" s="1"/>
      <c r="BF380" s="1"/>
    </row>
    <row r="381" spans="1:58" ht="12.75" customHeight="1" x14ac:dyDescent="0.2">
      <c r="A381" s="257"/>
      <c r="B381" s="257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258"/>
      <c r="BB381" s="259"/>
      <c r="BC381" s="1"/>
      <c r="BD381" s="1"/>
      <c r="BE381" s="1"/>
      <c r="BF381" s="1"/>
    </row>
    <row r="382" spans="1:58" ht="12.75" customHeight="1" x14ac:dyDescent="0.2">
      <c r="A382" s="257"/>
      <c r="B382" s="257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258"/>
      <c r="BB382" s="259"/>
      <c r="BC382" s="1"/>
      <c r="BD382" s="1"/>
      <c r="BE382" s="1"/>
      <c r="BF382" s="1"/>
    </row>
    <row r="383" spans="1:58" ht="12.75" customHeight="1" x14ac:dyDescent="0.2">
      <c r="A383" s="257"/>
      <c r="B383" s="257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258"/>
      <c r="BB383" s="259"/>
      <c r="BC383" s="1"/>
      <c r="BD383" s="1"/>
      <c r="BE383" s="1"/>
      <c r="BF383" s="1"/>
    </row>
    <row r="384" spans="1:58" ht="12.75" customHeight="1" x14ac:dyDescent="0.2">
      <c r="A384" s="257"/>
      <c r="B384" s="257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258"/>
      <c r="BB384" s="259"/>
      <c r="BC384" s="1"/>
      <c r="BD384" s="1"/>
      <c r="BE384" s="1"/>
      <c r="BF384" s="1"/>
    </row>
    <row r="385" spans="1:58" ht="12.75" customHeight="1" x14ac:dyDescent="0.2">
      <c r="A385" s="257"/>
      <c r="B385" s="257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258"/>
      <c r="BB385" s="259"/>
      <c r="BC385" s="1"/>
      <c r="BD385" s="1"/>
      <c r="BE385" s="1"/>
      <c r="BF385" s="1"/>
    </row>
    <row r="386" spans="1:58" ht="12.75" customHeight="1" x14ac:dyDescent="0.2">
      <c r="A386" s="257"/>
      <c r="B386" s="257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258"/>
      <c r="BB386" s="259"/>
      <c r="BC386" s="1"/>
      <c r="BD386" s="1"/>
      <c r="BE386" s="1"/>
      <c r="BF386" s="1"/>
    </row>
    <row r="387" spans="1:58" ht="12.75" customHeight="1" x14ac:dyDescent="0.2">
      <c r="A387" s="257"/>
      <c r="B387" s="257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258"/>
      <c r="BB387" s="259"/>
      <c r="BC387" s="1"/>
      <c r="BD387" s="1"/>
      <c r="BE387" s="1"/>
      <c r="BF387" s="1"/>
    </row>
    <row r="388" spans="1:58" ht="12.75" customHeight="1" x14ac:dyDescent="0.2">
      <c r="A388" s="257"/>
      <c r="B388" s="257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258"/>
      <c r="BB388" s="259"/>
      <c r="BC388" s="1"/>
      <c r="BD388" s="1"/>
      <c r="BE388" s="1"/>
      <c r="BF388" s="1"/>
    </row>
    <row r="389" spans="1:58" ht="12.75" customHeight="1" x14ac:dyDescent="0.2">
      <c r="A389" s="257"/>
      <c r="B389" s="257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258"/>
      <c r="BB389" s="259"/>
      <c r="BC389" s="1"/>
      <c r="BD389" s="1"/>
      <c r="BE389" s="1"/>
      <c r="BF389" s="1"/>
    </row>
    <row r="390" spans="1:58" ht="12.75" customHeight="1" x14ac:dyDescent="0.2">
      <c r="A390" s="257"/>
      <c r="B390" s="257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258"/>
      <c r="BB390" s="259"/>
      <c r="BC390" s="1"/>
      <c r="BD390" s="1"/>
      <c r="BE390" s="1"/>
      <c r="BF390" s="1"/>
    </row>
    <row r="391" spans="1:58" ht="12.75" customHeight="1" x14ac:dyDescent="0.2">
      <c r="A391" s="257"/>
      <c r="B391" s="257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258"/>
      <c r="BB391" s="259"/>
      <c r="BC391" s="1"/>
      <c r="BD391" s="1"/>
      <c r="BE391" s="1"/>
      <c r="BF391" s="1"/>
    </row>
    <row r="392" spans="1:58" ht="12.75" customHeight="1" x14ac:dyDescent="0.2">
      <c r="A392" s="257"/>
      <c r="B392" s="257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258"/>
      <c r="BB392" s="259"/>
      <c r="BC392" s="1"/>
      <c r="BD392" s="1"/>
      <c r="BE392" s="1"/>
      <c r="BF392" s="1"/>
    </row>
    <row r="393" spans="1:58" ht="12.75" customHeight="1" x14ac:dyDescent="0.2">
      <c r="A393" s="257"/>
      <c r="B393" s="257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258"/>
      <c r="BB393" s="259"/>
      <c r="BC393" s="1"/>
      <c r="BD393" s="1"/>
      <c r="BE393" s="1"/>
      <c r="BF393" s="1"/>
    </row>
    <row r="394" spans="1:58" ht="12.75" customHeight="1" x14ac:dyDescent="0.2">
      <c r="A394" s="257"/>
      <c r="B394" s="257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258"/>
      <c r="BB394" s="259"/>
      <c r="BC394" s="1"/>
      <c r="BD394" s="1"/>
      <c r="BE394" s="1"/>
      <c r="BF394" s="1"/>
    </row>
    <row r="395" spans="1:58" ht="12.75" customHeight="1" x14ac:dyDescent="0.2">
      <c r="A395" s="257"/>
      <c r="B395" s="257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258"/>
      <c r="BB395" s="259"/>
      <c r="BC395" s="1"/>
      <c r="BD395" s="1"/>
      <c r="BE395" s="1"/>
      <c r="BF395" s="1"/>
    </row>
    <row r="396" spans="1:58" ht="12.75" customHeight="1" x14ac:dyDescent="0.2">
      <c r="A396" s="257"/>
      <c r="B396" s="257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258"/>
      <c r="BB396" s="259"/>
      <c r="BC396" s="1"/>
      <c r="BD396" s="1"/>
      <c r="BE396" s="1"/>
      <c r="BF396" s="1"/>
    </row>
    <row r="397" spans="1:58" ht="12.75" customHeight="1" x14ac:dyDescent="0.2">
      <c r="A397" s="257"/>
      <c r="B397" s="257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258"/>
      <c r="BB397" s="259"/>
      <c r="BC397" s="1"/>
      <c r="BD397" s="1"/>
      <c r="BE397" s="1"/>
      <c r="BF397" s="1"/>
    </row>
    <row r="398" spans="1:58" ht="12.75" customHeight="1" x14ac:dyDescent="0.2">
      <c r="A398" s="257"/>
      <c r="B398" s="257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258"/>
      <c r="BB398" s="259"/>
      <c r="BC398" s="1"/>
      <c r="BD398" s="1"/>
      <c r="BE398" s="1"/>
      <c r="BF398" s="1"/>
    </row>
    <row r="399" spans="1:58" ht="12.75" customHeight="1" x14ac:dyDescent="0.2">
      <c r="A399" s="257"/>
      <c r="B399" s="257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258"/>
      <c r="BB399" s="259"/>
      <c r="BC399" s="1"/>
      <c r="BD399" s="1"/>
      <c r="BE399" s="1"/>
      <c r="BF399" s="1"/>
    </row>
    <row r="400" spans="1:58" ht="12.75" customHeight="1" x14ac:dyDescent="0.2">
      <c r="A400" s="257"/>
      <c r="B400" s="257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258"/>
      <c r="BB400" s="259"/>
      <c r="BC400" s="1"/>
      <c r="BD400" s="1"/>
      <c r="BE400" s="1"/>
      <c r="BF400" s="1"/>
    </row>
    <row r="401" spans="1:58" ht="12.75" customHeight="1" x14ac:dyDescent="0.2">
      <c r="A401" s="257"/>
      <c r="B401" s="257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258"/>
      <c r="BB401" s="259"/>
      <c r="BC401" s="1"/>
      <c r="BD401" s="1"/>
      <c r="BE401" s="1"/>
      <c r="BF401" s="1"/>
    </row>
    <row r="402" spans="1:58" ht="12.75" customHeight="1" x14ac:dyDescent="0.2">
      <c r="A402" s="257"/>
      <c r="B402" s="257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258"/>
      <c r="BB402" s="259"/>
      <c r="BC402" s="1"/>
      <c r="BD402" s="1"/>
      <c r="BE402" s="1"/>
      <c r="BF402" s="1"/>
    </row>
    <row r="403" spans="1:58" ht="12.75" customHeight="1" x14ac:dyDescent="0.2">
      <c r="A403" s="257"/>
      <c r="B403" s="257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258"/>
      <c r="BB403" s="259"/>
      <c r="BC403" s="1"/>
      <c r="BD403" s="1"/>
      <c r="BE403" s="1"/>
      <c r="BF403" s="1"/>
    </row>
    <row r="404" spans="1:58" ht="12.75" customHeight="1" x14ac:dyDescent="0.2">
      <c r="A404" s="257"/>
      <c r="B404" s="257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258"/>
      <c r="BB404" s="259"/>
      <c r="BC404" s="1"/>
      <c r="BD404" s="1"/>
      <c r="BE404" s="1"/>
      <c r="BF404" s="1"/>
    </row>
    <row r="405" spans="1:58" ht="12.75" customHeight="1" x14ac:dyDescent="0.2">
      <c r="A405" s="257"/>
      <c r="B405" s="257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258"/>
      <c r="BB405" s="259"/>
      <c r="BC405" s="1"/>
      <c r="BD405" s="1"/>
      <c r="BE405" s="1"/>
      <c r="BF405" s="1"/>
    </row>
    <row r="406" spans="1:58" ht="12.75" customHeight="1" x14ac:dyDescent="0.2">
      <c r="A406" s="257"/>
      <c r="B406" s="257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258"/>
      <c r="BB406" s="259"/>
      <c r="BC406" s="1"/>
      <c r="BD406" s="1"/>
      <c r="BE406" s="1"/>
      <c r="BF406" s="1"/>
    </row>
    <row r="407" spans="1:58" ht="12.75" customHeight="1" x14ac:dyDescent="0.2">
      <c r="A407" s="257"/>
      <c r="B407" s="257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258"/>
      <c r="BB407" s="259"/>
      <c r="BC407" s="1"/>
      <c r="BD407" s="1"/>
      <c r="BE407" s="1"/>
      <c r="BF407" s="1"/>
    </row>
    <row r="408" spans="1:58" ht="12.75" customHeight="1" x14ac:dyDescent="0.2">
      <c r="A408" s="257"/>
      <c r="B408" s="257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258"/>
      <c r="BB408" s="259"/>
      <c r="BC408" s="1"/>
      <c r="BD408" s="1"/>
      <c r="BE408" s="1"/>
      <c r="BF408" s="1"/>
    </row>
    <row r="409" spans="1:58" ht="12.75" customHeight="1" x14ac:dyDescent="0.2">
      <c r="A409" s="257"/>
      <c r="B409" s="257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258"/>
      <c r="BB409" s="259"/>
      <c r="BC409" s="1"/>
      <c r="BD409" s="1"/>
      <c r="BE409" s="1"/>
      <c r="BF409" s="1"/>
    </row>
    <row r="410" spans="1:58" ht="12.75" customHeight="1" x14ac:dyDescent="0.2">
      <c r="A410" s="257"/>
      <c r="B410" s="257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258"/>
      <c r="BB410" s="259"/>
      <c r="BC410" s="1"/>
      <c r="BD410" s="1"/>
      <c r="BE410" s="1"/>
      <c r="BF410" s="1"/>
    </row>
    <row r="411" spans="1:58" ht="12.75" customHeight="1" x14ac:dyDescent="0.2">
      <c r="A411" s="257"/>
      <c r="B411" s="257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258"/>
      <c r="BB411" s="259"/>
      <c r="BC411" s="1"/>
      <c r="BD411" s="1"/>
      <c r="BE411" s="1"/>
      <c r="BF411" s="1"/>
    </row>
    <row r="412" spans="1:58" ht="12.75" customHeight="1" x14ac:dyDescent="0.2">
      <c r="A412" s="257"/>
      <c r="B412" s="257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258"/>
      <c r="BB412" s="259"/>
      <c r="BC412" s="1"/>
      <c r="BD412" s="1"/>
      <c r="BE412" s="1"/>
      <c r="BF412" s="1"/>
    </row>
    <row r="413" spans="1:58" ht="12.75" customHeight="1" x14ac:dyDescent="0.2">
      <c r="A413" s="257"/>
      <c r="B413" s="257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258"/>
      <c r="BB413" s="259"/>
      <c r="BC413" s="1"/>
      <c r="BD413" s="1"/>
      <c r="BE413" s="1"/>
      <c r="BF413" s="1"/>
    </row>
    <row r="414" spans="1:58" ht="12.75" customHeight="1" x14ac:dyDescent="0.2">
      <c r="A414" s="257"/>
      <c r="B414" s="257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258"/>
      <c r="BB414" s="259"/>
      <c r="BC414" s="1"/>
      <c r="BD414" s="1"/>
      <c r="BE414" s="1"/>
      <c r="BF414" s="1"/>
    </row>
    <row r="415" spans="1:58" ht="12.75" customHeight="1" x14ac:dyDescent="0.2">
      <c r="A415" s="257"/>
      <c r="B415" s="257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258"/>
      <c r="BB415" s="259"/>
      <c r="BC415" s="1"/>
      <c r="BD415" s="1"/>
      <c r="BE415" s="1"/>
      <c r="BF415" s="1"/>
    </row>
    <row r="416" spans="1:58" ht="12.75" customHeight="1" x14ac:dyDescent="0.2">
      <c r="A416" s="257"/>
      <c r="B416" s="257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258"/>
      <c r="BB416" s="259"/>
      <c r="BC416" s="1"/>
      <c r="BD416" s="1"/>
      <c r="BE416" s="1"/>
      <c r="BF416" s="1"/>
    </row>
    <row r="417" spans="1:58" ht="12.75" customHeight="1" x14ac:dyDescent="0.2">
      <c r="A417" s="257"/>
      <c r="B417" s="257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258"/>
      <c r="BB417" s="259"/>
      <c r="BC417" s="1"/>
      <c r="BD417" s="1"/>
      <c r="BE417" s="1"/>
      <c r="BF417" s="1"/>
    </row>
    <row r="418" spans="1:58" ht="12.75" customHeight="1" x14ac:dyDescent="0.2">
      <c r="A418" s="257"/>
      <c r="B418" s="257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258"/>
      <c r="BB418" s="259"/>
      <c r="BC418" s="1"/>
      <c r="BD418" s="1"/>
      <c r="BE418" s="1"/>
      <c r="BF418" s="1"/>
    </row>
    <row r="419" spans="1:58" ht="12.75" customHeight="1" x14ac:dyDescent="0.2">
      <c r="A419" s="257"/>
      <c r="B419" s="257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258"/>
      <c r="BB419" s="259"/>
      <c r="BC419" s="1"/>
      <c r="BD419" s="1"/>
      <c r="BE419" s="1"/>
      <c r="BF419" s="1"/>
    </row>
    <row r="420" spans="1:58" ht="12.75" customHeight="1" x14ac:dyDescent="0.2">
      <c r="A420" s="257"/>
      <c r="B420" s="257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258"/>
      <c r="BB420" s="259"/>
      <c r="BC420" s="1"/>
      <c r="BD420" s="1"/>
      <c r="BE420" s="1"/>
      <c r="BF420" s="1"/>
    </row>
    <row r="421" spans="1:58" ht="12.75" customHeight="1" x14ac:dyDescent="0.2">
      <c r="A421" s="257"/>
      <c r="B421" s="257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258"/>
      <c r="BB421" s="259"/>
      <c r="BC421" s="1"/>
      <c r="BD421" s="1"/>
      <c r="BE421" s="1"/>
      <c r="BF421" s="1"/>
    </row>
    <row r="422" spans="1:58" ht="12.75" customHeight="1" x14ac:dyDescent="0.2">
      <c r="A422" s="257"/>
      <c r="B422" s="257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258"/>
      <c r="BB422" s="259"/>
      <c r="BC422" s="1"/>
      <c r="BD422" s="1"/>
      <c r="BE422" s="1"/>
      <c r="BF422" s="1"/>
    </row>
    <row r="423" spans="1:58" ht="12.75" customHeight="1" x14ac:dyDescent="0.2">
      <c r="A423" s="257"/>
      <c r="B423" s="257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258"/>
      <c r="BB423" s="259"/>
      <c r="BC423" s="1"/>
      <c r="BD423" s="1"/>
      <c r="BE423" s="1"/>
      <c r="BF423" s="1"/>
    </row>
    <row r="424" spans="1:58" ht="12.75" customHeight="1" x14ac:dyDescent="0.2">
      <c r="A424" s="257"/>
      <c r="B424" s="257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258"/>
      <c r="BB424" s="259"/>
      <c r="BC424" s="1"/>
      <c r="BD424" s="1"/>
      <c r="BE424" s="1"/>
      <c r="BF424" s="1"/>
    </row>
    <row r="425" spans="1:58" ht="12.75" customHeight="1" x14ac:dyDescent="0.2">
      <c r="A425" s="257"/>
      <c r="B425" s="257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258"/>
      <c r="BB425" s="259"/>
      <c r="BC425" s="1"/>
      <c r="BD425" s="1"/>
      <c r="BE425" s="1"/>
      <c r="BF425" s="1"/>
    </row>
    <row r="426" spans="1:58" ht="12.75" customHeight="1" x14ac:dyDescent="0.2">
      <c r="A426" s="257"/>
      <c r="B426" s="257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258"/>
      <c r="BB426" s="259"/>
      <c r="BC426" s="1"/>
      <c r="BD426" s="1"/>
      <c r="BE426" s="1"/>
      <c r="BF426" s="1"/>
    </row>
    <row r="427" spans="1:58" ht="12.75" customHeight="1" x14ac:dyDescent="0.2">
      <c r="A427" s="257"/>
      <c r="B427" s="257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258"/>
      <c r="BB427" s="259"/>
      <c r="BC427" s="1"/>
      <c r="BD427" s="1"/>
      <c r="BE427" s="1"/>
      <c r="BF427" s="1"/>
    </row>
    <row r="428" spans="1:58" ht="12.75" customHeight="1" x14ac:dyDescent="0.2">
      <c r="A428" s="257"/>
      <c r="B428" s="257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258"/>
      <c r="BB428" s="259"/>
      <c r="BC428" s="1"/>
      <c r="BD428" s="1"/>
      <c r="BE428" s="1"/>
      <c r="BF428" s="1"/>
    </row>
    <row r="429" spans="1:58" ht="12.75" customHeight="1" x14ac:dyDescent="0.2">
      <c r="A429" s="257"/>
      <c r="B429" s="257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258"/>
      <c r="BB429" s="259"/>
      <c r="BC429" s="1"/>
      <c r="BD429" s="1"/>
      <c r="BE429" s="1"/>
      <c r="BF429" s="1"/>
    </row>
    <row r="430" spans="1:58" ht="12.75" customHeight="1" x14ac:dyDescent="0.2">
      <c r="A430" s="257"/>
      <c r="B430" s="257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258"/>
      <c r="BB430" s="259"/>
      <c r="BC430" s="1"/>
      <c r="BD430" s="1"/>
      <c r="BE430" s="1"/>
      <c r="BF430" s="1"/>
    </row>
    <row r="431" spans="1:58" ht="12.75" customHeight="1" x14ac:dyDescent="0.2">
      <c r="A431" s="257"/>
      <c r="B431" s="257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258"/>
      <c r="BB431" s="259"/>
      <c r="BC431" s="1"/>
      <c r="BD431" s="1"/>
      <c r="BE431" s="1"/>
      <c r="BF431" s="1"/>
    </row>
    <row r="432" spans="1:58" ht="12.75" customHeight="1" x14ac:dyDescent="0.2">
      <c r="A432" s="257"/>
      <c r="B432" s="257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258"/>
      <c r="BB432" s="259"/>
      <c r="BC432" s="1"/>
      <c r="BD432" s="1"/>
      <c r="BE432" s="1"/>
      <c r="BF432" s="1"/>
    </row>
    <row r="433" spans="1:58" ht="12.75" customHeight="1" x14ac:dyDescent="0.2">
      <c r="A433" s="257"/>
      <c r="B433" s="257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258"/>
      <c r="BB433" s="259"/>
      <c r="BC433" s="1"/>
      <c r="BD433" s="1"/>
      <c r="BE433" s="1"/>
      <c r="BF433" s="1"/>
    </row>
    <row r="434" spans="1:58" ht="12.75" customHeight="1" x14ac:dyDescent="0.2">
      <c r="A434" s="257"/>
      <c r="B434" s="257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258"/>
      <c r="BB434" s="259"/>
      <c r="BC434" s="1"/>
      <c r="BD434" s="1"/>
      <c r="BE434" s="1"/>
      <c r="BF434" s="1"/>
    </row>
    <row r="435" spans="1:58" ht="12.75" customHeight="1" x14ac:dyDescent="0.2">
      <c r="A435" s="257"/>
      <c r="B435" s="257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258"/>
      <c r="BB435" s="259"/>
      <c r="BC435" s="1"/>
      <c r="BD435" s="1"/>
      <c r="BE435" s="1"/>
      <c r="BF435" s="1"/>
    </row>
    <row r="436" spans="1:58" ht="12.75" customHeight="1" x14ac:dyDescent="0.2">
      <c r="A436" s="257"/>
      <c r="B436" s="257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258"/>
      <c r="BB436" s="259"/>
      <c r="BC436" s="1"/>
      <c r="BD436" s="1"/>
      <c r="BE436" s="1"/>
      <c r="BF436" s="1"/>
    </row>
    <row r="437" spans="1:58" ht="12.75" customHeight="1" x14ac:dyDescent="0.2">
      <c r="A437" s="257"/>
      <c r="B437" s="257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258"/>
      <c r="BB437" s="259"/>
      <c r="BC437" s="1"/>
      <c r="BD437" s="1"/>
      <c r="BE437" s="1"/>
      <c r="BF437" s="1"/>
    </row>
    <row r="438" spans="1:58" ht="12.75" customHeight="1" x14ac:dyDescent="0.2">
      <c r="A438" s="257"/>
      <c r="B438" s="257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258"/>
      <c r="BB438" s="259"/>
      <c r="BC438" s="1"/>
      <c r="BD438" s="1"/>
      <c r="BE438" s="1"/>
      <c r="BF438" s="1"/>
    </row>
    <row r="439" spans="1:58" ht="12.75" customHeight="1" x14ac:dyDescent="0.2">
      <c r="A439" s="257"/>
      <c r="B439" s="257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258"/>
      <c r="BB439" s="259"/>
      <c r="BC439" s="1"/>
      <c r="BD439" s="1"/>
      <c r="BE439" s="1"/>
      <c r="BF439" s="1"/>
    </row>
    <row r="440" spans="1:58" ht="12.75" customHeight="1" x14ac:dyDescent="0.2">
      <c r="A440" s="257"/>
      <c r="B440" s="257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258"/>
      <c r="BB440" s="259"/>
      <c r="BC440" s="1"/>
      <c r="BD440" s="1"/>
      <c r="BE440" s="1"/>
      <c r="BF440" s="1"/>
    </row>
    <row r="441" spans="1:58" ht="12.75" customHeight="1" x14ac:dyDescent="0.2">
      <c r="A441" s="257"/>
      <c r="B441" s="257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258"/>
      <c r="BB441" s="259"/>
      <c r="BC441" s="1"/>
      <c r="BD441" s="1"/>
      <c r="BE441" s="1"/>
      <c r="BF441" s="1"/>
    </row>
    <row r="442" spans="1:58" ht="12.75" customHeight="1" x14ac:dyDescent="0.2">
      <c r="A442" s="257"/>
      <c r="B442" s="257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258"/>
      <c r="BB442" s="259"/>
      <c r="BC442" s="1"/>
      <c r="BD442" s="1"/>
      <c r="BE442" s="1"/>
      <c r="BF442" s="1"/>
    </row>
    <row r="443" spans="1:58" ht="12.75" customHeight="1" x14ac:dyDescent="0.2">
      <c r="A443" s="257"/>
      <c r="B443" s="257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258"/>
      <c r="BB443" s="259"/>
      <c r="BC443" s="1"/>
      <c r="BD443" s="1"/>
      <c r="BE443" s="1"/>
      <c r="BF443" s="1"/>
    </row>
    <row r="444" spans="1:58" ht="12.75" customHeight="1" x14ac:dyDescent="0.2">
      <c r="A444" s="257"/>
      <c r="B444" s="257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258"/>
      <c r="BB444" s="259"/>
      <c r="BC444" s="1"/>
      <c r="BD444" s="1"/>
      <c r="BE444" s="1"/>
      <c r="BF444" s="1"/>
    </row>
    <row r="445" spans="1:58" ht="12.75" customHeight="1" x14ac:dyDescent="0.2">
      <c r="A445" s="257"/>
      <c r="B445" s="257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258"/>
      <c r="BB445" s="259"/>
      <c r="BC445" s="1"/>
      <c r="BD445" s="1"/>
      <c r="BE445" s="1"/>
      <c r="BF445" s="1"/>
    </row>
    <row r="446" spans="1:58" ht="12.75" customHeight="1" x14ac:dyDescent="0.2">
      <c r="A446" s="257"/>
      <c r="B446" s="257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258"/>
      <c r="BB446" s="259"/>
      <c r="BC446" s="1"/>
      <c r="BD446" s="1"/>
      <c r="BE446" s="1"/>
      <c r="BF446" s="1"/>
    </row>
    <row r="447" spans="1:58" ht="12.75" customHeight="1" x14ac:dyDescent="0.2">
      <c r="A447" s="257"/>
      <c r="B447" s="257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258"/>
      <c r="BB447" s="259"/>
      <c r="BC447" s="1"/>
      <c r="BD447" s="1"/>
      <c r="BE447" s="1"/>
      <c r="BF447" s="1"/>
    </row>
    <row r="448" spans="1:58" ht="12.75" customHeight="1" x14ac:dyDescent="0.2">
      <c r="A448" s="257"/>
      <c r="B448" s="257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258"/>
      <c r="BB448" s="259"/>
      <c r="BC448" s="1"/>
      <c r="BD448" s="1"/>
      <c r="BE448" s="1"/>
      <c r="BF448" s="1"/>
    </row>
    <row r="449" spans="1:58" ht="12.75" customHeight="1" x14ac:dyDescent="0.2">
      <c r="A449" s="257"/>
      <c r="B449" s="257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258"/>
      <c r="BB449" s="259"/>
      <c r="BC449" s="1"/>
      <c r="BD449" s="1"/>
      <c r="BE449" s="1"/>
      <c r="BF449" s="1"/>
    </row>
    <row r="450" spans="1:58" ht="12.75" customHeight="1" x14ac:dyDescent="0.2">
      <c r="A450" s="257"/>
      <c r="B450" s="257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258"/>
      <c r="BB450" s="259"/>
      <c r="BC450" s="1"/>
      <c r="BD450" s="1"/>
      <c r="BE450" s="1"/>
      <c r="BF450" s="1"/>
    </row>
    <row r="451" spans="1:58" ht="12.75" customHeight="1" x14ac:dyDescent="0.2">
      <c r="A451" s="257"/>
      <c r="B451" s="257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258"/>
      <c r="BB451" s="259"/>
      <c r="BC451" s="1"/>
      <c r="BD451" s="1"/>
      <c r="BE451" s="1"/>
      <c r="BF451" s="1"/>
    </row>
    <row r="452" spans="1:58" ht="12.75" customHeight="1" x14ac:dyDescent="0.2">
      <c r="A452" s="257"/>
      <c r="B452" s="257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258"/>
      <c r="BB452" s="259"/>
      <c r="BC452" s="1"/>
      <c r="BD452" s="1"/>
      <c r="BE452" s="1"/>
      <c r="BF452" s="1"/>
    </row>
    <row r="453" spans="1:58" ht="12.75" customHeight="1" x14ac:dyDescent="0.2">
      <c r="A453" s="257"/>
      <c r="B453" s="257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258"/>
      <c r="BB453" s="259"/>
      <c r="BC453" s="1"/>
      <c r="BD453" s="1"/>
      <c r="BE453" s="1"/>
      <c r="BF453" s="1"/>
    </row>
    <row r="454" spans="1:58" ht="12.75" customHeight="1" x14ac:dyDescent="0.2">
      <c r="A454" s="257"/>
      <c r="B454" s="257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258"/>
      <c r="BB454" s="259"/>
      <c r="BC454" s="1"/>
      <c r="BD454" s="1"/>
      <c r="BE454" s="1"/>
      <c r="BF454" s="1"/>
    </row>
    <row r="455" spans="1:58" ht="12.75" customHeight="1" x14ac:dyDescent="0.2">
      <c r="A455" s="257"/>
      <c r="B455" s="257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258"/>
      <c r="BB455" s="259"/>
      <c r="BC455" s="1"/>
      <c r="BD455" s="1"/>
      <c r="BE455" s="1"/>
      <c r="BF455" s="1"/>
    </row>
    <row r="456" spans="1:58" ht="12.75" customHeight="1" x14ac:dyDescent="0.2">
      <c r="A456" s="257"/>
      <c r="B456" s="257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258"/>
      <c r="BB456" s="259"/>
      <c r="BC456" s="1"/>
      <c r="BD456" s="1"/>
      <c r="BE456" s="1"/>
      <c r="BF456" s="1"/>
    </row>
    <row r="457" spans="1:58" ht="12.75" customHeight="1" x14ac:dyDescent="0.2">
      <c r="A457" s="257"/>
      <c r="B457" s="257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258"/>
      <c r="BB457" s="259"/>
      <c r="BC457" s="1"/>
      <c r="BD457" s="1"/>
      <c r="BE457" s="1"/>
      <c r="BF457" s="1"/>
    </row>
    <row r="458" spans="1:58" ht="12.75" customHeight="1" x14ac:dyDescent="0.2">
      <c r="A458" s="257"/>
      <c r="B458" s="257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258"/>
      <c r="BB458" s="259"/>
      <c r="BC458" s="1"/>
      <c r="BD458" s="1"/>
      <c r="BE458" s="1"/>
      <c r="BF458" s="1"/>
    </row>
    <row r="459" spans="1:58" ht="12.75" customHeight="1" x14ac:dyDescent="0.2">
      <c r="A459" s="257"/>
      <c r="B459" s="257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258"/>
      <c r="BB459" s="259"/>
      <c r="BC459" s="1"/>
      <c r="BD459" s="1"/>
      <c r="BE459" s="1"/>
      <c r="BF459" s="1"/>
    </row>
    <row r="460" spans="1:58" ht="12.75" customHeight="1" x14ac:dyDescent="0.2">
      <c r="A460" s="257"/>
      <c r="B460" s="257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258"/>
      <c r="BB460" s="259"/>
      <c r="BC460" s="1"/>
      <c r="BD460" s="1"/>
      <c r="BE460" s="1"/>
      <c r="BF460" s="1"/>
    </row>
    <row r="461" spans="1:58" ht="12.75" customHeight="1" x14ac:dyDescent="0.2">
      <c r="A461" s="257"/>
      <c r="B461" s="257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258"/>
      <c r="BB461" s="259"/>
      <c r="BC461" s="1"/>
      <c r="BD461" s="1"/>
      <c r="BE461" s="1"/>
      <c r="BF461" s="1"/>
    </row>
    <row r="462" spans="1:58" ht="12.75" customHeight="1" x14ac:dyDescent="0.2">
      <c r="A462" s="257"/>
      <c r="B462" s="257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258"/>
      <c r="BB462" s="259"/>
      <c r="BC462" s="1"/>
      <c r="BD462" s="1"/>
      <c r="BE462" s="1"/>
      <c r="BF462" s="1"/>
    </row>
    <row r="463" spans="1:58" ht="12.75" customHeight="1" x14ac:dyDescent="0.2">
      <c r="A463" s="257"/>
      <c r="B463" s="257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258"/>
      <c r="BB463" s="259"/>
      <c r="BC463" s="1"/>
      <c r="BD463" s="1"/>
      <c r="BE463" s="1"/>
      <c r="BF463" s="1"/>
    </row>
    <row r="464" spans="1:58" ht="12.75" customHeight="1" x14ac:dyDescent="0.2">
      <c r="A464" s="257"/>
      <c r="B464" s="257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258"/>
      <c r="BB464" s="259"/>
      <c r="BC464" s="1"/>
      <c r="BD464" s="1"/>
      <c r="BE464" s="1"/>
      <c r="BF464" s="1"/>
    </row>
    <row r="465" spans="1:58" ht="12.75" customHeight="1" x14ac:dyDescent="0.2">
      <c r="A465" s="257"/>
      <c r="B465" s="257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258"/>
      <c r="BB465" s="259"/>
      <c r="BC465" s="1"/>
      <c r="BD465" s="1"/>
      <c r="BE465" s="1"/>
      <c r="BF465" s="1"/>
    </row>
    <row r="466" spans="1:58" ht="12.75" customHeight="1" x14ac:dyDescent="0.2">
      <c r="A466" s="257"/>
      <c r="B466" s="257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258"/>
      <c r="BB466" s="259"/>
      <c r="BC466" s="1"/>
      <c r="BD466" s="1"/>
      <c r="BE466" s="1"/>
      <c r="BF466" s="1"/>
    </row>
    <row r="467" spans="1:58" ht="12.75" customHeight="1" x14ac:dyDescent="0.2">
      <c r="A467" s="257"/>
      <c r="B467" s="257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258"/>
      <c r="BB467" s="259"/>
      <c r="BC467" s="1"/>
      <c r="BD467" s="1"/>
      <c r="BE467" s="1"/>
      <c r="BF467" s="1"/>
    </row>
    <row r="468" spans="1:58" ht="12.75" customHeight="1" x14ac:dyDescent="0.2">
      <c r="A468" s="257"/>
      <c r="B468" s="257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258"/>
      <c r="BB468" s="259"/>
      <c r="BC468" s="1"/>
      <c r="BD468" s="1"/>
      <c r="BE468" s="1"/>
      <c r="BF468" s="1"/>
    </row>
    <row r="469" spans="1:58" ht="12.75" customHeight="1" x14ac:dyDescent="0.2">
      <c r="A469" s="257"/>
      <c r="B469" s="257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258"/>
      <c r="BB469" s="259"/>
      <c r="BC469" s="1"/>
      <c r="BD469" s="1"/>
      <c r="BE469" s="1"/>
      <c r="BF469" s="1"/>
    </row>
    <row r="470" spans="1:58" ht="12.75" customHeight="1" x14ac:dyDescent="0.2">
      <c r="A470" s="257"/>
      <c r="B470" s="257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258"/>
      <c r="BB470" s="259"/>
      <c r="BC470" s="1"/>
      <c r="BD470" s="1"/>
      <c r="BE470" s="1"/>
      <c r="BF470" s="1"/>
    </row>
    <row r="471" spans="1:58" ht="12.75" customHeight="1" x14ac:dyDescent="0.2">
      <c r="A471" s="257"/>
      <c r="B471" s="257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258"/>
      <c r="BB471" s="259"/>
      <c r="BC471" s="1"/>
      <c r="BD471" s="1"/>
      <c r="BE471" s="1"/>
      <c r="BF471" s="1"/>
    </row>
    <row r="472" spans="1:58" ht="12.75" customHeight="1" x14ac:dyDescent="0.2">
      <c r="A472" s="257"/>
      <c r="B472" s="257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258"/>
      <c r="BB472" s="259"/>
      <c r="BC472" s="1"/>
      <c r="BD472" s="1"/>
      <c r="BE472" s="1"/>
      <c r="BF472" s="1"/>
    </row>
    <row r="473" spans="1:58" ht="12.75" customHeight="1" x14ac:dyDescent="0.2">
      <c r="A473" s="257"/>
      <c r="B473" s="257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258"/>
      <c r="BB473" s="259"/>
      <c r="BC473" s="1"/>
      <c r="BD473" s="1"/>
      <c r="BE473" s="1"/>
      <c r="BF473" s="1"/>
    </row>
    <row r="474" spans="1:58" ht="12.75" customHeight="1" x14ac:dyDescent="0.2">
      <c r="A474" s="257"/>
      <c r="B474" s="257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258"/>
      <c r="BB474" s="259"/>
      <c r="BC474" s="1"/>
      <c r="BD474" s="1"/>
      <c r="BE474" s="1"/>
      <c r="BF474" s="1"/>
    </row>
    <row r="475" spans="1:58" ht="12.75" customHeight="1" x14ac:dyDescent="0.2">
      <c r="A475" s="257"/>
      <c r="B475" s="257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258"/>
      <c r="BB475" s="259"/>
      <c r="BC475" s="1"/>
      <c r="BD475" s="1"/>
      <c r="BE475" s="1"/>
      <c r="BF475" s="1"/>
    </row>
    <row r="476" spans="1:58" ht="12.75" customHeight="1" x14ac:dyDescent="0.2">
      <c r="A476" s="257"/>
      <c r="B476" s="257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258"/>
      <c r="BB476" s="259"/>
      <c r="BC476" s="1"/>
      <c r="BD476" s="1"/>
      <c r="BE476" s="1"/>
      <c r="BF476" s="1"/>
    </row>
    <row r="477" spans="1:58" ht="12.75" customHeight="1" x14ac:dyDescent="0.2">
      <c r="A477" s="257"/>
      <c r="B477" s="257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258"/>
      <c r="BB477" s="259"/>
      <c r="BC477" s="1"/>
      <c r="BD477" s="1"/>
      <c r="BE477" s="1"/>
      <c r="BF477" s="1"/>
    </row>
    <row r="478" spans="1:58" ht="12.75" customHeight="1" x14ac:dyDescent="0.2">
      <c r="A478" s="257"/>
      <c r="B478" s="257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258"/>
      <c r="BB478" s="259"/>
      <c r="BC478" s="1"/>
      <c r="BD478" s="1"/>
      <c r="BE478" s="1"/>
      <c r="BF478" s="1"/>
    </row>
    <row r="479" spans="1:58" ht="12.75" customHeight="1" x14ac:dyDescent="0.2">
      <c r="A479" s="257"/>
      <c r="B479" s="257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258"/>
      <c r="BB479" s="259"/>
      <c r="BC479" s="1"/>
      <c r="BD479" s="1"/>
      <c r="BE479" s="1"/>
      <c r="BF479" s="1"/>
    </row>
    <row r="480" spans="1:58" ht="12.75" customHeight="1" x14ac:dyDescent="0.2">
      <c r="A480" s="257"/>
      <c r="B480" s="257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258"/>
      <c r="BB480" s="259"/>
      <c r="BC480" s="1"/>
      <c r="BD480" s="1"/>
      <c r="BE480" s="1"/>
      <c r="BF480" s="1"/>
    </row>
    <row r="481" spans="1:58" ht="12.75" customHeight="1" x14ac:dyDescent="0.2">
      <c r="A481" s="257"/>
      <c r="B481" s="257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258"/>
      <c r="BB481" s="259"/>
      <c r="BC481" s="1"/>
      <c r="BD481" s="1"/>
      <c r="BE481" s="1"/>
      <c r="BF481" s="1"/>
    </row>
    <row r="482" spans="1:58" ht="12.75" customHeight="1" x14ac:dyDescent="0.2">
      <c r="A482" s="257"/>
      <c r="B482" s="257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258"/>
      <c r="BB482" s="259"/>
      <c r="BC482" s="1"/>
      <c r="BD482" s="1"/>
      <c r="BE482" s="1"/>
      <c r="BF482" s="1"/>
    </row>
    <row r="483" spans="1:58" ht="12.75" customHeight="1" x14ac:dyDescent="0.2">
      <c r="A483" s="257"/>
      <c r="B483" s="257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258"/>
      <c r="BB483" s="259"/>
      <c r="BC483" s="1"/>
      <c r="BD483" s="1"/>
      <c r="BE483" s="1"/>
      <c r="BF483" s="1"/>
    </row>
    <row r="484" spans="1:58" ht="12.75" customHeight="1" x14ac:dyDescent="0.2">
      <c r="A484" s="257"/>
      <c r="B484" s="257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258"/>
      <c r="BB484" s="259"/>
      <c r="BC484" s="1"/>
      <c r="BD484" s="1"/>
      <c r="BE484" s="1"/>
      <c r="BF484" s="1"/>
    </row>
    <row r="485" spans="1:58" ht="12.75" customHeight="1" x14ac:dyDescent="0.2">
      <c r="A485" s="257"/>
      <c r="B485" s="257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258"/>
      <c r="BB485" s="259"/>
      <c r="BC485" s="1"/>
      <c r="BD485" s="1"/>
      <c r="BE485" s="1"/>
      <c r="BF485" s="1"/>
    </row>
    <row r="486" spans="1:58" ht="12.75" customHeight="1" x14ac:dyDescent="0.2">
      <c r="A486" s="257"/>
      <c r="B486" s="257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258"/>
      <c r="BB486" s="259"/>
      <c r="BC486" s="1"/>
      <c r="BD486" s="1"/>
      <c r="BE486" s="1"/>
      <c r="BF486" s="1"/>
    </row>
    <row r="487" spans="1:58" ht="12.75" customHeight="1" x14ac:dyDescent="0.2">
      <c r="A487" s="257"/>
      <c r="B487" s="257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258"/>
      <c r="BB487" s="259"/>
      <c r="BC487" s="1"/>
      <c r="BD487" s="1"/>
      <c r="BE487" s="1"/>
      <c r="BF487" s="1"/>
    </row>
    <row r="488" spans="1:58" ht="12.75" customHeight="1" x14ac:dyDescent="0.2">
      <c r="A488" s="257"/>
      <c r="B488" s="257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258"/>
      <c r="BB488" s="259"/>
      <c r="BC488" s="1"/>
      <c r="BD488" s="1"/>
      <c r="BE488" s="1"/>
      <c r="BF488" s="1"/>
    </row>
    <row r="489" spans="1:58" ht="12.75" customHeight="1" x14ac:dyDescent="0.2">
      <c r="A489" s="257"/>
      <c r="B489" s="257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258"/>
      <c r="BB489" s="259"/>
      <c r="BC489" s="1"/>
      <c r="BD489" s="1"/>
      <c r="BE489" s="1"/>
      <c r="BF489" s="1"/>
    </row>
    <row r="490" spans="1:58" ht="12.75" customHeight="1" x14ac:dyDescent="0.2">
      <c r="A490" s="257"/>
      <c r="B490" s="257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258"/>
      <c r="BB490" s="259"/>
      <c r="BC490" s="1"/>
      <c r="BD490" s="1"/>
      <c r="BE490" s="1"/>
      <c r="BF490" s="1"/>
    </row>
    <row r="491" spans="1:58" ht="12.75" customHeight="1" x14ac:dyDescent="0.2">
      <c r="A491" s="257"/>
      <c r="B491" s="257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258"/>
      <c r="BB491" s="259"/>
      <c r="BC491" s="1"/>
      <c r="BD491" s="1"/>
      <c r="BE491" s="1"/>
      <c r="BF491" s="1"/>
    </row>
    <row r="492" spans="1:58" ht="12.75" customHeight="1" x14ac:dyDescent="0.2">
      <c r="A492" s="257"/>
      <c r="B492" s="257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258"/>
      <c r="BB492" s="259"/>
      <c r="BC492" s="1"/>
      <c r="BD492" s="1"/>
      <c r="BE492" s="1"/>
      <c r="BF492" s="1"/>
    </row>
    <row r="493" spans="1:58" ht="12.75" customHeight="1" x14ac:dyDescent="0.2">
      <c r="A493" s="257"/>
      <c r="B493" s="257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258"/>
      <c r="BB493" s="259"/>
      <c r="BC493" s="1"/>
      <c r="BD493" s="1"/>
      <c r="BE493" s="1"/>
      <c r="BF493" s="1"/>
    </row>
    <row r="494" spans="1:58" ht="12.75" customHeight="1" x14ac:dyDescent="0.2">
      <c r="A494" s="257"/>
      <c r="B494" s="257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258"/>
      <c r="BB494" s="259"/>
      <c r="BC494" s="1"/>
      <c r="BD494" s="1"/>
      <c r="BE494" s="1"/>
      <c r="BF494" s="1"/>
    </row>
    <row r="495" spans="1:58" ht="12.75" customHeight="1" x14ac:dyDescent="0.2">
      <c r="A495" s="257"/>
      <c r="B495" s="257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258"/>
      <c r="BB495" s="259"/>
      <c r="BC495" s="1"/>
      <c r="BD495" s="1"/>
      <c r="BE495" s="1"/>
      <c r="BF495" s="1"/>
    </row>
    <row r="496" spans="1:58" ht="12.75" customHeight="1" x14ac:dyDescent="0.2">
      <c r="A496" s="257"/>
      <c r="B496" s="257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258"/>
      <c r="BB496" s="259"/>
      <c r="BC496" s="1"/>
      <c r="BD496" s="1"/>
      <c r="BE496" s="1"/>
      <c r="BF496" s="1"/>
    </row>
    <row r="497" spans="1:58" ht="12.75" customHeight="1" x14ac:dyDescent="0.2">
      <c r="A497" s="257"/>
      <c r="B497" s="257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258"/>
      <c r="BB497" s="259"/>
      <c r="BC497" s="1"/>
      <c r="BD497" s="1"/>
      <c r="BE497" s="1"/>
      <c r="BF497" s="1"/>
    </row>
    <row r="498" spans="1:58" ht="12.75" customHeight="1" x14ac:dyDescent="0.2">
      <c r="A498" s="257"/>
      <c r="B498" s="257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258"/>
      <c r="BB498" s="259"/>
      <c r="BC498" s="1"/>
      <c r="BD498" s="1"/>
      <c r="BE498" s="1"/>
      <c r="BF498" s="1"/>
    </row>
    <row r="499" spans="1:58" ht="12.75" customHeight="1" x14ac:dyDescent="0.2">
      <c r="A499" s="257"/>
      <c r="B499" s="257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258"/>
      <c r="BB499" s="259"/>
      <c r="BC499" s="1"/>
      <c r="BD499" s="1"/>
      <c r="BE499" s="1"/>
      <c r="BF499" s="1"/>
    </row>
    <row r="500" spans="1:58" ht="12.75" customHeight="1" x14ac:dyDescent="0.2">
      <c r="A500" s="257"/>
      <c r="B500" s="257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258"/>
      <c r="BB500" s="259"/>
      <c r="BC500" s="1"/>
      <c r="BD500" s="1"/>
      <c r="BE500" s="1"/>
      <c r="BF500" s="1"/>
    </row>
    <row r="501" spans="1:58" ht="12.75" customHeight="1" x14ac:dyDescent="0.2">
      <c r="A501" s="257"/>
      <c r="B501" s="257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258"/>
      <c r="BB501" s="259"/>
      <c r="BC501" s="1"/>
      <c r="BD501" s="1"/>
      <c r="BE501" s="1"/>
      <c r="BF501" s="1"/>
    </row>
    <row r="502" spans="1:58" ht="12.75" customHeight="1" x14ac:dyDescent="0.2">
      <c r="A502" s="257"/>
      <c r="B502" s="257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258"/>
      <c r="BB502" s="259"/>
      <c r="BC502" s="1"/>
      <c r="BD502" s="1"/>
      <c r="BE502" s="1"/>
      <c r="BF502" s="1"/>
    </row>
    <row r="503" spans="1:58" ht="12.75" customHeight="1" x14ac:dyDescent="0.2">
      <c r="A503" s="257"/>
      <c r="B503" s="257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258"/>
      <c r="BB503" s="259"/>
      <c r="BC503" s="1"/>
      <c r="BD503" s="1"/>
      <c r="BE503" s="1"/>
      <c r="BF503" s="1"/>
    </row>
    <row r="504" spans="1:58" ht="12.75" customHeight="1" x14ac:dyDescent="0.2">
      <c r="A504" s="257"/>
      <c r="B504" s="257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258"/>
      <c r="BB504" s="259"/>
      <c r="BC504" s="1"/>
      <c r="BD504" s="1"/>
      <c r="BE504" s="1"/>
      <c r="BF504" s="1"/>
    </row>
    <row r="505" spans="1:58" ht="12.75" customHeight="1" x14ac:dyDescent="0.2">
      <c r="A505" s="257"/>
      <c r="B505" s="257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258"/>
      <c r="BB505" s="259"/>
      <c r="BC505" s="1"/>
      <c r="BD505" s="1"/>
      <c r="BE505" s="1"/>
      <c r="BF505" s="1"/>
    </row>
    <row r="506" spans="1:58" ht="12.75" customHeight="1" x14ac:dyDescent="0.2">
      <c r="A506" s="257"/>
      <c r="B506" s="257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258"/>
      <c r="BB506" s="259"/>
      <c r="BC506" s="1"/>
      <c r="BD506" s="1"/>
      <c r="BE506" s="1"/>
      <c r="BF506" s="1"/>
    </row>
    <row r="507" spans="1:58" ht="12.75" customHeight="1" x14ac:dyDescent="0.2">
      <c r="A507" s="257"/>
      <c r="B507" s="257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258"/>
      <c r="BB507" s="259"/>
      <c r="BC507" s="1"/>
      <c r="BD507" s="1"/>
      <c r="BE507" s="1"/>
      <c r="BF507" s="1"/>
    </row>
    <row r="508" spans="1:58" ht="12.75" customHeight="1" x14ac:dyDescent="0.2">
      <c r="A508" s="257"/>
      <c r="B508" s="257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258"/>
      <c r="BB508" s="259"/>
      <c r="BC508" s="1"/>
      <c r="BD508" s="1"/>
      <c r="BE508" s="1"/>
      <c r="BF508" s="1"/>
    </row>
    <row r="509" spans="1:58" ht="12.75" customHeight="1" x14ac:dyDescent="0.2">
      <c r="A509" s="257"/>
      <c r="B509" s="257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258"/>
      <c r="BB509" s="259"/>
      <c r="BC509" s="1"/>
      <c r="BD509" s="1"/>
      <c r="BE509" s="1"/>
      <c r="BF509" s="1"/>
    </row>
    <row r="510" spans="1:58" ht="12.75" customHeight="1" x14ac:dyDescent="0.2">
      <c r="A510" s="257"/>
      <c r="B510" s="257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258"/>
      <c r="BB510" s="259"/>
      <c r="BC510" s="1"/>
      <c r="BD510" s="1"/>
      <c r="BE510" s="1"/>
      <c r="BF510" s="1"/>
    </row>
    <row r="511" spans="1:58" ht="12.75" customHeight="1" x14ac:dyDescent="0.2">
      <c r="A511" s="257"/>
      <c r="B511" s="257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258"/>
      <c r="BB511" s="259"/>
      <c r="BC511" s="1"/>
      <c r="BD511" s="1"/>
      <c r="BE511" s="1"/>
      <c r="BF511" s="1"/>
    </row>
    <row r="512" spans="1:58" ht="12.75" customHeight="1" x14ac:dyDescent="0.2">
      <c r="A512" s="257"/>
      <c r="B512" s="257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258"/>
      <c r="BB512" s="259"/>
      <c r="BC512" s="1"/>
      <c r="BD512" s="1"/>
      <c r="BE512" s="1"/>
      <c r="BF512" s="1"/>
    </row>
    <row r="513" spans="1:58" ht="12.75" customHeight="1" x14ac:dyDescent="0.2">
      <c r="A513" s="257"/>
      <c r="B513" s="257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258"/>
      <c r="BB513" s="259"/>
      <c r="BC513" s="1"/>
      <c r="BD513" s="1"/>
      <c r="BE513" s="1"/>
      <c r="BF513" s="1"/>
    </row>
    <row r="514" spans="1:58" ht="12.75" customHeight="1" x14ac:dyDescent="0.2">
      <c r="A514" s="257"/>
      <c r="B514" s="257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258"/>
      <c r="BB514" s="259"/>
      <c r="BC514" s="1"/>
      <c r="BD514" s="1"/>
      <c r="BE514" s="1"/>
      <c r="BF514" s="1"/>
    </row>
    <row r="515" spans="1:58" ht="12.75" customHeight="1" x14ac:dyDescent="0.2">
      <c r="A515" s="257"/>
      <c r="B515" s="257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258"/>
      <c r="BB515" s="259"/>
      <c r="BC515" s="1"/>
      <c r="BD515" s="1"/>
      <c r="BE515" s="1"/>
      <c r="BF515" s="1"/>
    </row>
    <row r="516" spans="1:58" ht="12.75" customHeight="1" x14ac:dyDescent="0.2">
      <c r="A516" s="257"/>
      <c r="B516" s="257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258"/>
      <c r="BB516" s="259"/>
      <c r="BC516" s="1"/>
      <c r="BD516" s="1"/>
      <c r="BE516" s="1"/>
      <c r="BF516" s="1"/>
    </row>
    <row r="517" spans="1:58" ht="12.75" customHeight="1" x14ac:dyDescent="0.2">
      <c r="A517" s="257"/>
      <c r="B517" s="257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258"/>
      <c r="BB517" s="259"/>
      <c r="BC517" s="1"/>
      <c r="BD517" s="1"/>
      <c r="BE517" s="1"/>
      <c r="BF517" s="1"/>
    </row>
    <row r="518" spans="1:58" ht="12.75" customHeight="1" x14ac:dyDescent="0.2">
      <c r="A518" s="257"/>
      <c r="B518" s="257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258"/>
      <c r="BB518" s="259"/>
      <c r="BC518" s="1"/>
      <c r="BD518" s="1"/>
      <c r="BE518" s="1"/>
      <c r="BF518" s="1"/>
    </row>
    <row r="519" spans="1:58" ht="12.75" customHeight="1" x14ac:dyDescent="0.2">
      <c r="A519" s="257"/>
      <c r="B519" s="257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258"/>
      <c r="BB519" s="259"/>
      <c r="BC519" s="1"/>
      <c r="BD519" s="1"/>
      <c r="BE519" s="1"/>
      <c r="BF519" s="1"/>
    </row>
    <row r="520" spans="1:58" ht="12.75" customHeight="1" x14ac:dyDescent="0.2">
      <c r="A520" s="257"/>
      <c r="B520" s="257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258"/>
      <c r="BB520" s="259"/>
      <c r="BC520" s="1"/>
      <c r="BD520" s="1"/>
      <c r="BE520" s="1"/>
      <c r="BF520" s="1"/>
    </row>
    <row r="521" spans="1:58" ht="12.75" customHeight="1" x14ac:dyDescent="0.2">
      <c r="A521" s="257"/>
      <c r="B521" s="257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258"/>
      <c r="BB521" s="259"/>
      <c r="BC521" s="1"/>
      <c r="BD521" s="1"/>
      <c r="BE521" s="1"/>
      <c r="BF521" s="1"/>
    </row>
    <row r="522" spans="1:58" ht="12.75" customHeight="1" x14ac:dyDescent="0.2">
      <c r="A522" s="257"/>
      <c r="B522" s="257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258"/>
      <c r="BB522" s="259"/>
      <c r="BC522" s="1"/>
      <c r="BD522" s="1"/>
      <c r="BE522" s="1"/>
      <c r="BF522" s="1"/>
    </row>
    <row r="523" spans="1:58" ht="12.75" customHeight="1" x14ac:dyDescent="0.2">
      <c r="A523" s="257"/>
      <c r="B523" s="257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258"/>
      <c r="BB523" s="259"/>
      <c r="BC523" s="1"/>
      <c r="BD523" s="1"/>
      <c r="BE523" s="1"/>
      <c r="BF523" s="1"/>
    </row>
    <row r="524" spans="1:58" ht="12.75" customHeight="1" x14ac:dyDescent="0.2">
      <c r="A524" s="257"/>
      <c r="B524" s="257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258"/>
      <c r="BB524" s="259"/>
      <c r="BC524" s="1"/>
      <c r="BD524" s="1"/>
      <c r="BE524" s="1"/>
      <c r="BF524" s="1"/>
    </row>
    <row r="525" spans="1:58" ht="12.75" customHeight="1" x14ac:dyDescent="0.2">
      <c r="A525" s="257"/>
      <c r="B525" s="257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258"/>
      <c r="BB525" s="259"/>
      <c r="BC525" s="1"/>
      <c r="BD525" s="1"/>
      <c r="BE525" s="1"/>
      <c r="BF525" s="1"/>
    </row>
    <row r="526" spans="1:58" ht="12.75" customHeight="1" x14ac:dyDescent="0.2">
      <c r="A526" s="257"/>
      <c r="B526" s="257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258"/>
      <c r="BB526" s="259"/>
      <c r="BC526" s="1"/>
      <c r="BD526" s="1"/>
      <c r="BE526" s="1"/>
      <c r="BF526" s="1"/>
    </row>
    <row r="527" spans="1:58" ht="12.75" customHeight="1" x14ac:dyDescent="0.2">
      <c r="A527" s="257"/>
      <c r="B527" s="257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258"/>
      <c r="BB527" s="259"/>
      <c r="BC527" s="1"/>
      <c r="BD527" s="1"/>
      <c r="BE527" s="1"/>
      <c r="BF527" s="1"/>
    </row>
    <row r="528" spans="1:58" ht="12.75" customHeight="1" x14ac:dyDescent="0.2">
      <c r="A528" s="257"/>
      <c r="B528" s="257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258"/>
      <c r="BB528" s="259"/>
      <c r="BC528" s="1"/>
      <c r="BD528" s="1"/>
      <c r="BE528" s="1"/>
      <c r="BF528" s="1"/>
    </row>
    <row r="529" spans="1:58" ht="12.75" customHeight="1" x14ac:dyDescent="0.2">
      <c r="A529" s="257"/>
      <c r="B529" s="257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258"/>
      <c r="BB529" s="259"/>
      <c r="BC529" s="1"/>
      <c r="BD529" s="1"/>
      <c r="BE529" s="1"/>
      <c r="BF529" s="1"/>
    </row>
    <row r="530" spans="1:58" ht="12.75" customHeight="1" x14ac:dyDescent="0.2">
      <c r="A530" s="257"/>
      <c r="B530" s="257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258"/>
      <c r="BB530" s="259"/>
      <c r="BC530" s="1"/>
      <c r="BD530" s="1"/>
      <c r="BE530" s="1"/>
      <c r="BF530" s="1"/>
    </row>
    <row r="531" spans="1:58" ht="12.75" customHeight="1" x14ac:dyDescent="0.2">
      <c r="A531" s="257"/>
      <c r="B531" s="257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258"/>
      <c r="BB531" s="259"/>
      <c r="BC531" s="1"/>
      <c r="BD531" s="1"/>
      <c r="BE531" s="1"/>
      <c r="BF531" s="1"/>
    </row>
    <row r="532" spans="1:58" ht="12.75" customHeight="1" x14ac:dyDescent="0.2">
      <c r="A532" s="257"/>
      <c r="B532" s="257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258"/>
      <c r="BB532" s="259"/>
      <c r="BC532" s="1"/>
      <c r="BD532" s="1"/>
      <c r="BE532" s="1"/>
      <c r="BF532" s="1"/>
    </row>
    <row r="533" spans="1:58" ht="12.75" customHeight="1" x14ac:dyDescent="0.2">
      <c r="A533" s="257"/>
      <c r="B533" s="257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258"/>
      <c r="BB533" s="259"/>
      <c r="BC533" s="1"/>
      <c r="BD533" s="1"/>
      <c r="BE533" s="1"/>
      <c r="BF533" s="1"/>
    </row>
    <row r="534" spans="1:58" ht="12.75" customHeight="1" x14ac:dyDescent="0.2">
      <c r="A534" s="257"/>
      <c r="B534" s="257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258"/>
      <c r="BB534" s="259"/>
      <c r="BC534" s="1"/>
      <c r="BD534" s="1"/>
      <c r="BE534" s="1"/>
      <c r="BF534" s="1"/>
    </row>
    <row r="535" spans="1:58" ht="12.75" customHeight="1" x14ac:dyDescent="0.2">
      <c r="A535" s="257"/>
      <c r="B535" s="257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258"/>
      <c r="BB535" s="259"/>
      <c r="BC535" s="1"/>
      <c r="BD535" s="1"/>
      <c r="BE535" s="1"/>
      <c r="BF535" s="1"/>
    </row>
    <row r="536" spans="1:58" ht="12.75" customHeight="1" x14ac:dyDescent="0.2">
      <c r="A536" s="257"/>
      <c r="B536" s="257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258"/>
      <c r="BB536" s="259"/>
      <c r="BC536" s="1"/>
      <c r="BD536" s="1"/>
      <c r="BE536" s="1"/>
      <c r="BF536" s="1"/>
    </row>
    <row r="537" spans="1:58" ht="12.75" customHeight="1" x14ac:dyDescent="0.2">
      <c r="A537" s="257"/>
      <c r="B537" s="257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258"/>
      <c r="BB537" s="259"/>
      <c r="BC537" s="1"/>
      <c r="BD537" s="1"/>
      <c r="BE537" s="1"/>
      <c r="BF537" s="1"/>
    </row>
    <row r="538" spans="1:58" ht="12.75" customHeight="1" x14ac:dyDescent="0.2">
      <c r="A538" s="257"/>
      <c r="B538" s="257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258"/>
      <c r="BB538" s="259"/>
      <c r="BC538" s="1"/>
      <c r="BD538" s="1"/>
      <c r="BE538" s="1"/>
      <c r="BF538" s="1"/>
    </row>
    <row r="539" spans="1:58" ht="12.75" customHeight="1" x14ac:dyDescent="0.2">
      <c r="A539" s="257"/>
      <c r="B539" s="257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258"/>
      <c r="BB539" s="259"/>
      <c r="BC539" s="1"/>
      <c r="BD539" s="1"/>
      <c r="BE539" s="1"/>
      <c r="BF539" s="1"/>
    </row>
    <row r="540" spans="1:58" ht="12.75" customHeight="1" x14ac:dyDescent="0.2">
      <c r="A540" s="257"/>
      <c r="B540" s="257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258"/>
      <c r="BB540" s="259"/>
      <c r="BC540" s="1"/>
      <c r="BD540" s="1"/>
      <c r="BE540" s="1"/>
      <c r="BF540" s="1"/>
    </row>
    <row r="541" spans="1:58" ht="12.75" customHeight="1" x14ac:dyDescent="0.2">
      <c r="A541" s="257"/>
      <c r="B541" s="257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258"/>
      <c r="BB541" s="259"/>
      <c r="BC541" s="1"/>
      <c r="BD541" s="1"/>
      <c r="BE541" s="1"/>
      <c r="BF541" s="1"/>
    </row>
    <row r="542" spans="1:58" ht="12.75" customHeight="1" x14ac:dyDescent="0.2">
      <c r="A542" s="257"/>
      <c r="B542" s="257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258"/>
      <c r="BB542" s="259"/>
      <c r="BC542" s="1"/>
      <c r="BD542" s="1"/>
      <c r="BE542" s="1"/>
      <c r="BF542" s="1"/>
    </row>
    <row r="543" spans="1:58" ht="12.75" customHeight="1" x14ac:dyDescent="0.2">
      <c r="A543" s="257"/>
      <c r="B543" s="257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258"/>
      <c r="BB543" s="259"/>
      <c r="BC543" s="1"/>
      <c r="BD543" s="1"/>
      <c r="BE543" s="1"/>
      <c r="BF543" s="1"/>
    </row>
    <row r="544" spans="1:58" ht="12.75" customHeight="1" x14ac:dyDescent="0.2">
      <c r="A544" s="257"/>
      <c r="B544" s="257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258"/>
      <c r="BB544" s="259"/>
      <c r="BC544" s="1"/>
      <c r="BD544" s="1"/>
      <c r="BE544" s="1"/>
      <c r="BF544" s="1"/>
    </row>
    <row r="545" spans="1:58" ht="12.75" customHeight="1" x14ac:dyDescent="0.2">
      <c r="A545" s="257"/>
      <c r="B545" s="257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258"/>
      <c r="BB545" s="259"/>
      <c r="BC545" s="1"/>
      <c r="BD545" s="1"/>
      <c r="BE545" s="1"/>
      <c r="BF545" s="1"/>
    </row>
    <row r="546" spans="1:58" ht="12.75" customHeight="1" x14ac:dyDescent="0.2">
      <c r="A546" s="257"/>
      <c r="B546" s="257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258"/>
      <c r="BB546" s="259"/>
      <c r="BC546" s="1"/>
      <c r="BD546" s="1"/>
      <c r="BE546" s="1"/>
      <c r="BF546" s="1"/>
    </row>
    <row r="547" spans="1:58" ht="12.75" customHeight="1" x14ac:dyDescent="0.2">
      <c r="A547" s="257"/>
      <c r="B547" s="257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258"/>
      <c r="BB547" s="259"/>
      <c r="BC547" s="1"/>
      <c r="BD547" s="1"/>
      <c r="BE547" s="1"/>
      <c r="BF547" s="1"/>
    </row>
    <row r="548" spans="1:58" ht="12.75" customHeight="1" x14ac:dyDescent="0.2">
      <c r="A548" s="257"/>
      <c r="B548" s="257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258"/>
      <c r="BB548" s="259"/>
      <c r="BC548" s="1"/>
      <c r="BD548" s="1"/>
      <c r="BE548" s="1"/>
      <c r="BF548" s="1"/>
    </row>
    <row r="549" spans="1:58" ht="12.75" customHeight="1" x14ac:dyDescent="0.2">
      <c r="A549" s="257"/>
      <c r="B549" s="257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258"/>
      <c r="BB549" s="259"/>
      <c r="BC549" s="1"/>
      <c r="BD549" s="1"/>
      <c r="BE549" s="1"/>
      <c r="BF549" s="1"/>
    </row>
    <row r="550" spans="1:58" ht="12.75" customHeight="1" x14ac:dyDescent="0.2">
      <c r="A550" s="257"/>
      <c r="B550" s="257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258"/>
      <c r="BB550" s="259"/>
      <c r="BC550" s="1"/>
      <c r="BD550" s="1"/>
      <c r="BE550" s="1"/>
      <c r="BF550" s="1"/>
    </row>
    <row r="551" spans="1:58" ht="12.75" customHeight="1" x14ac:dyDescent="0.2">
      <c r="A551" s="257"/>
      <c r="B551" s="257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258"/>
      <c r="BB551" s="259"/>
      <c r="BC551" s="1"/>
      <c r="BD551" s="1"/>
      <c r="BE551" s="1"/>
      <c r="BF551" s="1"/>
    </row>
    <row r="552" spans="1:58" ht="12.75" customHeight="1" x14ac:dyDescent="0.2">
      <c r="A552" s="257"/>
      <c r="B552" s="257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258"/>
      <c r="BB552" s="259"/>
      <c r="BC552" s="1"/>
      <c r="BD552" s="1"/>
      <c r="BE552" s="1"/>
      <c r="BF552" s="1"/>
    </row>
    <row r="553" spans="1:58" ht="12.75" customHeight="1" x14ac:dyDescent="0.2">
      <c r="A553" s="257"/>
      <c r="B553" s="257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258"/>
      <c r="BB553" s="259"/>
      <c r="BC553" s="1"/>
      <c r="BD553" s="1"/>
      <c r="BE553" s="1"/>
      <c r="BF553" s="1"/>
    </row>
    <row r="554" spans="1:58" ht="12.75" customHeight="1" x14ac:dyDescent="0.2">
      <c r="A554" s="257"/>
      <c r="B554" s="257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258"/>
      <c r="BB554" s="259"/>
      <c r="BC554" s="1"/>
      <c r="BD554" s="1"/>
      <c r="BE554" s="1"/>
      <c r="BF554" s="1"/>
    </row>
    <row r="555" spans="1:58" ht="12.75" customHeight="1" x14ac:dyDescent="0.2">
      <c r="A555" s="257"/>
      <c r="B555" s="257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258"/>
      <c r="BB555" s="259"/>
      <c r="BC555" s="1"/>
      <c r="BD555" s="1"/>
      <c r="BE555" s="1"/>
      <c r="BF555" s="1"/>
    </row>
    <row r="556" spans="1:58" ht="12.75" customHeight="1" x14ac:dyDescent="0.2">
      <c r="A556" s="257"/>
      <c r="B556" s="257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258"/>
      <c r="BB556" s="259"/>
      <c r="BC556" s="1"/>
      <c r="BD556" s="1"/>
      <c r="BE556" s="1"/>
      <c r="BF556" s="1"/>
    </row>
    <row r="557" spans="1:58" ht="12.75" customHeight="1" x14ac:dyDescent="0.2">
      <c r="A557" s="257"/>
      <c r="B557" s="257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258"/>
      <c r="BB557" s="259"/>
      <c r="BC557" s="1"/>
      <c r="BD557" s="1"/>
      <c r="BE557" s="1"/>
      <c r="BF557" s="1"/>
    </row>
    <row r="558" spans="1:58" ht="12.75" customHeight="1" x14ac:dyDescent="0.2">
      <c r="A558" s="257"/>
      <c r="B558" s="257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258"/>
      <c r="BB558" s="259"/>
      <c r="BC558" s="1"/>
      <c r="BD558" s="1"/>
      <c r="BE558" s="1"/>
      <c r="BF558" s="1"/>
    </row>
    <row r="559" spans="1:58" ht="12.75" customHeight="1" x14ac:dyDescent="0.2">
      <c r="A559" s="257"/>
      <c r="B559" s="257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258"/>
      <c r="BB559" s="259"/>
      <c r="BC559" s="1"/>
      <c r="BD559" s="1"/>
      <c r="BE559" s="1"/>
      <c r="BF559" s="1"/>
    </row>
    <row r="560" spans="1:58" ht="12.75" customHeight="1" x14ac:dyDescent="0.2">
      <c r="A560" s="257"/>
      <c r="B560" s="257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258"/>
      <c r="BB560" s="259"/>
      <c r="BC560" s="1"/>
      <c r="BD560" s="1"/>
      <c r="BE560" s="1"/>
      <c r="BF560" s="1"/>
    </row>
    <row r="561" spans="1:58" ht="12.75" customHeight="1" x14ac:dyDescent="0.2">
      <c r="A561" s="257"/>
      <c r="B561" s="257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258"/>
      <c r="BB561" s="259"/>
      <c r="BC561" s="1"/>
      <c r="BD561" s="1"/>
      <c r="BE561" s="1"/>
      <c r="BF561" s="1"/>
    </row>
    <row r="562" spans="1:58" ht="12.75" customHeight="1" x14ac:dyDescent="0.2">
      <c r="A562" s="257"/>
      <c r="B562" s="257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258"/>
      <c r="BB562" s="259"/>
      <c r="BC562" s="1"/>
      <c r="BD562" s="1"/>
      <c r="BE562" s="1"/>
      <c r="BF562" s="1"/>
    </row>
    <row r="563" spans="1:58" ht="12.75" customHeight="1" x14ac:dyDescent="0.2">
      <c r="A563" s="257"/>
      <c r="B563" s="257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258"/>
      <c r="BB563" s="259"/>
      <c r="BC563" s="1"/>
      <c r="BD563" s="1"/>
      <c r="BE563" s="1"/>
      <c r="BF563" s="1"/>
    </row>
    <row r="564" spans="1:58" ht="12.75" customHeight="1" x14ac:dyDescent="0.2">
      <c r="A564" s="257"/>
      <c r="B564" s="257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258"/>
      <c r="BB564" s="259"/>
      <c r="BC564" s="1"/>
      <c r="BD564" s="1"/>
      <c r="BE564" s="1"/>
      <c r="BF564" s="1"/>
    </row>
    <row r="565" spans="1:58" ht="12.75" customHeight="1" x14ac:dyDescent="0.2">
      <c r="A565" s="257"/>
      <c r="B565" s="257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258"/>
      <c r="BB565" s="259"/>
      <c r="BC565" s="1"/>
      <c r="BD565" s="1"/>
      <c r="BE565" s="1"/>
      <c r="BF565" s="1"/>
    </row>
    <row r="566" spans="1:58" ht="12.75" customHeight="1" x14ac:dyDescent="0.2">
      <c r="A566" s="257"/>
      <c r="B566" s="257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258"/>
      <c r="BB566" s="259"/>
      <c r="BC566" s="1"/>
      <c r="BD566" s="1"/>
      <c r="BE566" s="1"/>
      <c r="BF566" s="1"/>
    </row>
    <row r="567" spans="1:58" ht="12.75" customHeight="1" x14ac:dyDescent="0.2">
      <c r="A567" s="257"/>
      <c r="B567" s="257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258"/>
      <c r="BB567" s="259"/>
      <c r="BC567" s="1"/>
      <c r="BD567" s="1"/>
      <c r="BE567" s="1"/>
      <c r="BF567" s="1"/>
    </row>
    <row r="568" spans="1:58" ht="12.75" customHeight="1" x14ac:dyDescent="0.2">
      <c r="A568" s="257"/>
      <c r="B568" s="257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258"/>
      <c r="BB568" s="259"/>
      <c r="BC568" s="1"/>
      <c r="BD568" s="1"/>
      <c r="BE568" s="1"/>
      <c r="BF568" s="1"/>
    </row>
    <row r="569" spans="1:58" ht="12.75" customHeight="1" x14ac:dyDescent="0.2">
      <c r="A569" s="257"/>
      <c r="B569" s="257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258"/>
      <c r="BB569" s="259"/>
      <c r="BC569" s="1"/>
      <c r="BD569" s="1"/>
      <c r="BE569" s="1"/>
      <c r="BF569" s="1"/>
    </row>
    <row r="570" spans="1:58" ht="12.75" customHeight="1" x14ac:dyDescent="0.2">
      <c r="A570" s="257"/>
      <c r="B570" s="257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258"/>
      <c r="BB570" s="259"/>
      <c r="BC570" s="1"/>
      <c r="BD570" s="1"/>
      <c r="BE570" s="1"/>
      <c r="BF570" s="1"/>
    </row>
    <row r="571" spans="1:58" ht="12.75" customHeight="1" x14ac:dyDescent="0.2">
      <c r="A571" s="257"/>
      <c r="B571" s="257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258"/>
      <c r="BB571" s="259"/>
      <c r="BC571" s="1"/>
      <c r="BD571" s="1"/>
      <c r="BE571" s="1"/>
      <c r="BF571" s="1"/>
    </row>
    <row r="572" spans="1:58" ht="12.75" customHeight="1" x14ac:dyDescent="0.2">
      <c r="A572" s="257"/>
      <c r="B572" s="257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258"/>
      <c r="BB572" s="259"/>
      <c r="BC572" s="1"/>
      <c r="BD572" s="1"/>
      <c r="BE572" s="1"/>
      <c r="BF572" s="1"/>
    </row>
    <row r="573" spans="1:58" ht="12.75" customHeight="1" x14ac:dyDescent="0.2">
      <c r="A573" s="257"/>
      <c r="B573" s="257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258"/>
      <c r="BB573" s="259"/>
      <c r="BC573" s="1"/>
      <c r="BD573" s="1"/>
      <c r="BE573" s="1"/>
      <c r="BF573" s="1"/>
    </row>
    <row r="574" spans="1:58" ht="12.75" customHeight="1" x14ac:dyDescent="0.2">
      <c r="A574" s="257"/>
      <c r="B574" s="257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258"/>
      <c r="BB574" s="259"/>
      <c r="BC574" s="1"/>
      <c r="BD574" s="1"/>
      <c r="BE574" s="1"/>
      <c r="BF574" s="1"/>
    </row>
    <row r="575" spans="1:58" ht="12.75" customHeight="1" x14ac:dyDescent="0.2">
      <c r="A575" s="257"/>
      <c r="B575" s="257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258"/>
      <c r="BB575" s="259"/>
      <c r="BC575" s="1"/>
      <c r="BD575" s="1"/>
      <c r="BE575" s="1"/>
      <c r="BF575" s="1"/>
    </row>
    <row r="576" spans="1:58" ht="12.75" customHeight="1" x14ac:dyDescent="0.2">
      <c r="A576" s="257"/>
      <c r="B576" s="257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258"/>
      <c r="BB576" s="259"/>
      <c r="BC576" s="1"/>
      <c r="BD576" s="1"/>
      <c r="BE576" s="1"/>
      <c r="BF576" s="1"/>
    </row>
    <row r="577" spans="1:58" ht="12.75" customHeight="1" x14ac:dyDescent="0.2">
      <c r="A577" s="257"/>
      <c r="B577" s="257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258"/>
      <c r="BB577" s="259"/>
      <c r="BC577" s="1"/>
      <c r="BD577" s="1"/>
      <c r="BE577" s="1"/>
      <c r="BF577" s="1"/>
    </row>
    <row r="578" spans="1:58" ht="12.75" customHeight="1" x14ac:dyDescent="0.2">
      <c r="A578" s="257"/>
      <c r="B578" s="257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258"/>
      <c r="BB578" s="259"/>
      <c r="BC578" s="1"/>
      <c r="BD578" s="1"/>
      <c r="BE578" s="1"/>
      <c r="BF578" s="1"/>
    </row>
    <row r="579" spans="1:58" ht="12.75" customHeight="1" x14ac:dyDescent="0.2">
      <c r="A579" s="257"/>
      <c r="B579" s="257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258"/>
      <c r="BB579" s="259"/>
      <c r="BC579" s="1"/>
      <c r="BD579" s="1"/>
      <c r="BE579" s="1"/>
      <c r="BF579" s="1"/>
    </row>
    <row r="580" spans="1:58" ht="12.75" customHeight="1" x14ac:dyDescent="0.2">
      <c r="A580" s="257"/>
      <c r="B580" s="257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258"/>
      <c r="BB580" s="259"/>
      <c r="BC580" s="1"/>
      <c r="BD580" s="1"/>
      <c r="BE580" s="1"/>
      <c r="BF580" s="1"/>
    </row>
    <row r="581" spans="1:58" ht="12.75" customHeight="1" x14ac:dyDescent="0.2">
      <c r="A581" s="257"/>
      <c r="B581" s="257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258"/>
      <c r="BB581" s="259"/>
      <c r="BC581" s="1"/>
      <c r="BD581" s="1"/>
      <c r="BE581" s="1"/>
      <c r="BF581" s="1"/>
    </row>
    <row r="582" spans="1:58" ht="12.75" customHeight="1" x14ac:dyDescent="0.2">
      <c r="A582" s="257"/>
      <c r="B582" s="257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258"/>
      <c r="BB582" s="259"/>
      <c r="BC582" s="1"/>
      <c r="BD582" s="1"/>
      <c r="BE582" s="1"/>
      <c r="BF582" s="1"/>
    </row>
    <row r="583" spans="1:58" ht="12.75" customHeight="1" x14ac:dyDescent="0.2">
      <c r="A583" s="257"/>
      <c r="B583" s="257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258"/>
      <c r="BB583" s="259"/>
      <c r="BC583" s="1"/>
      <c r="BD583" s="1"/>
      <c r="BE583" s="1"/>
      <c r="BF583" s="1"/>
    </row>
    <row r="584" spans="1:58" ht="12.75" customHeight="1" x14ac:dyDescent="0.2">
      <c r="A584" s="257"/>
      <c r="B584" s="257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258"/>
      <c r="BB584" s="259"/>
      <c r="BC584" s="1"/>
      <c r="BD584" s="1"/>
      <c r="BE584" s="1"/>
      <c r="BF584" s="1"/>
    </row>
    <row r="585" spans="1:58" ht="12.75" customHeight="1" x14ac:dyDescent="0.2">
      <c r="A585" s="257"/>
      <c r="B585" s="257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258"/>
      <c r="BB585" s="259"/>
      <c r="BC585" s="1"/>
      <c r="BD585" s="1"/>
      <c r="BE585" s="1"/>
      <c r="BF585" s="1"/>
    </row>
    <row r="586" spans="1:58" ht="12.75" customHeight="1" x14ac:dyDescent="0.2">
      <c r="A586" s="257"/>
      <c r="B586" s="257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258"/>
      <c r="BB586" s="259"/>
      <c r="BC586" s="1"/>
      <c r="BD586" s="1"/>
      <c r="BE586" s="1"/>
      <c r="BF586" s="1"/>
    </row>
    <row r="587" spans="1:58" ht="12.75" customHeight="1" x14ac:dyDescent="0.2">
      <c r="A587" s="257"/>
      <c r="B587" s="257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258"/>
      <c r="BB587" s="259"/>
      <c r="BC587" s="1"/>
      <c r="BD587" s="1"/>
      <c r="BE587" s="1"/>
      <c r="BF587" s="1"/>
    </row>
    <row r="588" spans="1:58" ht="12.75" customHeight="1" x14ac:dyDescent="0.2">
      <c r="A588" s="257"/>
      <c r="B588" s="257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258"/>
      <c r="BB588" s="259"/>
      <c r="BC588" s="1"/>
      <c r="BD588" s="1"/>
      <c r="BE588" s="1"/>
      <c r="BF588" s="1"/>
    </row>
    <row r="589" spans="1:58" ht="12.75" customHeight="1" x14ac:dyDescent="0.2">
      <c r="A589" s="257"/>
      <c r="B589" s="257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258"/>
      <c r="BB589" s="259"/>
      <c r="BC589" s="1"/>
      <c r="BD589" s="1"/>
      <c r="BE589" s="1"/>
      <c r="BF589" s="1"/>
    </row>
    <row r="590" spans="1:58" ht="12.75" customHeight="1" x14ac:dyDescent="0.2">
      <c r="A590" s="257"/>
      <c r="B590" s="257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258"/>
      <c r="BB590" s="259"/>
      <c r="BC590" s="1"/>
      <c r="BD590" s="1"/>
      <c r="BE590" s="1"/>
      <c r="BF590" s="1"/>
    </row>
    <row r="591" spans="1:58" ht="12.75" customHeight="1" x14ac:dyDescent="0.2">
      <c r="A591" s="257"/>
      <c r="B591" s="257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258"/>
      <c r="BB591" s="259"/>
      <c r="BC591" s="1"/>
      <c r="BD591" s="1"/>
      <c r="BE591" s="1"/>
      <c r="BF591" s="1"/>
    </row>
    <row r="592" spans="1:58" ht="12.75" customHeight="1" x14ac:dyDescent="0.2">
      <c r="A592" s="257"/>
      <c r="B592" s="257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258"/>
      <c r="BB592" s="259"/>
      <c r="BC592" s="1"/>
      <c r="BD592" s="1"/>
      <c r="BE592" s="1"/>
      <c r="BF592" s="1"/>
    </row>
    <row r="593" spans="1:58" ht="12.75" customHeight="1" x14ac:dyDescent="0.2">
      <c r="A593" s="257"/>
      <c r="B593" s="257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258"/>
      <c r="BB593" s="259"/>
      <c r="BC593" s="1"/>
      <c r="BD593" s="1"/>
      <c r="BE593" s="1"/>
      <c r="BF593" s="1"/>
    </row>
    <row r="594" spans="1:58" ht="12.75" customHeight="1" x14ac:dyDescent="0.2">
      <c r="A594" s="257"/>
      <c r="B594" s="257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258"/>
      <c r="BB594" s="259"/>
      <c r="BC594" s="1"/>
      <c r="BD594" s="1"/>
      <c r="BE594" s="1"/>
      <c r="BF594" s="1"/>
    </row>
    <row r="595" spans="1:58" ht="12.75" customHeight="1" x14ac:dyDescent="0.2">
      <c r="A595" s="257"/>
      <c r="B595" s="257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258"/>
      <c r="BB595" s="259"/>
      <c r="BC595" s="1"/>
      <c r="BD595" s="1"/>
      <c r="BE595" s="1"/>
      <c r="BF595" s="1"/>
    </row>
    <row r="596" spans="1:58" ht="12.75" customHeight="1" x14ac:dyDescent="0.2">
      <c r="A596" s="257"/>
      <c r="B596" s="257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258"/>
      <c r="BB596" s="259"/>
      <c r="BC596" s="1"/>
      <c r="BD596" s="1"/>
      <c r="BE596" s="1"/>
      <c r="BF596" s="1"/>
    </row>
    <row r="597" spans="1:58" ht="12.75" customHeight="1" x14ac:dyDescent="0.2">
      <c r="A597" s="257"/>
      <c r="B597" s="257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258"/>
      <c r="BB597" s="259"/>
      <c r="BC597" s="1"/>
      <c r="BD597" s="1"/>
      <c r="BE597" s="1"/>
      <c r="BF597" s="1"/>
    </row>
    <row r="598" spans="1:58" ht="12.75" customHeight="1" x14ac:dyDescent="0.2">
      <c r="A598" s="257"/>
      <c r="B598" s="257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258"/>
      <c r="BB598" s="259"/>
      <c r="BC598" s="1"/>
      <c r="BD598" s="1"/>
      <c r="BE598" s="1"/>
      <c r="BF598" s="1"/>
    </row>
    <row r="599" spans="1:58" ht="12.75" customHeight="1" x14ac:dyDescent="0.2">
      <c r="A599" s="257"/>
      <c r="B599" s="257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258"/>
      <c r="BB599" s="259"/>
      <c r="BC599" s="1"/>
      <c r="BD599" s="1"/>
      <c r="BE599" s="1"/>
      <c r="BF599" s="1"/>
    </row>
    <row r="600" spans="1:58" ht="12.75" customHeight="1" x14ac:dyDescent="0.2">
      <c r="A600" s="257"/>
      <c r="B600" s="257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258"/>
      <c r="BB600" s="259"/>
      <c r="BC600" s="1"/>
      <c r="BD600" s="1"/>
      <c r="BE600" s="1"/>
      <c r="BF600" s="1"/>
    </row>
    <row r="601" spans="1:58" ht="12.75" customHeight="1" x14ac:dyDescent="0.2">
      <c r="A601" s="257"/>
      <c r="B601" s="257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258"/>
      <c r="BB601" s="259"/>
      <c r="BC601" s="1"/>
      <c r="BD601" s="1"/>
      <c r="BE601" s="1"/>
      <c r="BF601" s="1"/>
    </row>
    <row r="602" spans="1:58" ht="12.75" customHeight="1" x14ac:dyDescent="0.2">
      <c r="A602" s="257"/>
      <c r="B602" s="257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258"/>
      <c r="BB602" s="259"/>
      <c r="BC602" s="1"/>
      <c r="BD602" s="1"/>
      <c r="BE602" s="1"/>
      <c r="BF602" s="1"/>
    </row>
    <row r="603" spans="1:58" ht="12.75" customHeight="1" x14ac:dyDescent="0.2">
      <c r="A603" s="257"/>
      <c r="B603" s="257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258"/>
      <c r="BB603" s="259"/>
      <c r="BC603" s="1"/>
      <c r="BD603" s="1"/>
      <c r="BE603" s="1"/>
      <c r="BF603" s="1"/>
    </row>
    <row r="604" spans="1:58" ht="12.75" customHeight="1" x14ac:dyDescent="0.2">
      <c r="A604" s="257"/>
      <c r="B604" s="257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258"/>
      <c r="BB604" s="259"/>
      <c r="BC604" s="1"/>
      <c r="BD604" s="1"/>
      <c r="BE604" s="1"/>
      <c r="BF604" s="1"/>
    </row>
    <row r="605" spans="1:58" ht="12.75" customHeight="1" x14ac:dyDescent="0.2">
      <c r="A605" s="257"/>
      <c r="B605" s="257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258"/>
      <c r="BB605" s="259"/>
      <c r="BC605" s="1"/>
      <c r="BD605" s="1"/>
      <c r="BE605" s="1"/>
      <c r="BF605" s="1"/>
    </row>
    <row r="606" spans="1:58" ht="12.75" customHeight="1" x14ac:dyDescent="0.2">
      <c r="A606" s="257"/>
      <c r="B606" s="257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258"/>
      <c r="BB606" s="259"/>
      <c r="BC606" s="1"/>
      <c r="BD606" s="1"/>
      <c r="BE606" s="1"/>
      <c r="BF606" s="1"/>
    </row>
    <row r="607" spans="1:58" ht="12.75" customHeight="1" x14ac:dyDescent="0.2">
      <c r="A607" s="257"/>
      <c r="B607" s="257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258"/>
      <c r="BB607" s="259"/>
      <c r="BC607" s="1"/>
      <c r="BD607" s="1"/>
      <c r="BE607" s="1"/>
      <c r="BF607" s="1"/>
    </row>
    <row r="608" spans="1:58" ht="12.75" customHeight="1" x14ac:dyDescent="0.2">
      <c r="A608" s="257"/>
      <c r="B608" s="257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258"/>
      <c r="BB608" s="259"/>
      <c r="BC608" s="1"/>
      <c r="BD608" s="1"/>
      <c r="BE608" s="1"/>
      <c r="BF608" s="1"/>
    </row>
    <row r="609" spans="1:58" ht="12.75" customHeight="1" x14ac:dyDescent="0.2">
      <c r="A609" s="257"/>
      <c r="B609" s="257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258"/>
      <c r="BB609" s="259"/>
      <c r="BC609" s="1"/>
      <c r="BD609" s="1"/>
      <c r="BE609" s="1"/>
      <c r="BF609" s="1"/>
    </row>
    <row r="610" spans="1:58" ht="12.75" customHeight="1" x14ac:dyDescent="0.2">
      <c r="A610" s="257"/>
      <c r="B610" s="257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258"/>
      <c r="BB610" s="259"/>
      <c r="BC610" s="1"/>
      <c r="BD610" s="1"/>
      <c r="BE610" s="1"/>
      <c r="BF610" s="1"/>
    </row>
    <row r="611" spans="1:58" ht="12.75" customHeight="1" x14ac:dyDescent="0.2">
      <c r="A611" s="257"/>
      <c r="B611" s="257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258"/>
      <c r="BB611" s="259"/>
      <c r="BC611" s="1"/>
      <c r="BD611" s="1"/>
      <c r="BE611" s="1"/>
      <c r="BF611" s="1"/>
    </row>
    <row r="612" spans="1:58" ht="12.75" customHeight="1" x14ac:dyDescent="0.2">
      <c r="A612" s="257"/>
      <c r="B612" s="257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258"/>
      <c r="BB612" s="259"/>
      <c r="BC612" s="1"/>
      <c r="BD612" s="1"/>
      <c r="BE612" s="1"/>
      <c r="BF612" s="1"/>
    </row>
    <row r="613" spans="1:58" ht="12.75" customHeight="1" x14ac:dyDescent="0.2">
      <c r="A613" s="257"/>
      <c r="B613" s="257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258"/>
      <c r="BB613" s="259"/>
      <c r="BC613" s="1"/>
      <c r="BD613" s="1"/>
      <c r="BE613" s="1"/>
      <c r="BF613" s="1"/>
    </row>
    <row r="614" spans="1:58" ht="12.75" customHeight="1" x14ac:dyDescent="0.2">
      <c r="A614" s="257"/>
      <c r="B614" s="257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258"/>
      <c r="BB614" s="259"/>
      <c r="BC614" s="1"/>
      <c r="BD614" s="1"/>
      <c r="BE614" s="1"/>
      <c r="BF614" s="1"/>
    </row>
    <row r="615" spans="1:58" ht="12.75" customHeight="1" x14ac:dyDescent="0.2">
      <c r="A615" s="257"/>
      <c r="B615" s="257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258"/>
      <c r="BB615" s="259"/>
      <c r="BC615" s="1"/>
      <c r="BD615" s="1"/>
      <c r="BE615" s="1"/>
      <c r="BF615" s="1"/>
    </row>
    <row r="616" spans="1:58" ht="12.75" customHeight="1" x14ac:dyDescent="0.2">
      <c r="A616" s="257"/>
      <c r="B616" s="257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258"/>
      <c r="BB616" s="259"/>
      <c r="BC616" s="1"/>
      <c r="BD616" s="1"/>
      <c r="BE616" s="1"/>
      <c r="BF616" s="1"/>
    </row>
    <row r="617" spans="1:58" ht="12.75" customHeight="1" x14ac:dyDescent="0.2">
      <c r="A617" s="257"/>
      <c r="B617" s="257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258"/>
      <c r="BB617" s="259"/>
      <c r="BC617" s="1"/>
      <c r="BD617" s="1"/>
      <c r="BE617" s="1"/>
      <c r="BF617" s="1"/>
    </row>
    <row r="618" spans="1:58" ht="12.75" customHeight="1" x14ac:dyDescent="0.2">
      <c r="A618" s="257"/>
      <c r="B618" s="257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258"/>
      <c r="BB618" s="259"/>
      <c r="BC618" s="1"/>
      <c r="BD618" s="1"/>
      <c r="BE618" s="1"/>
      <c r="BF618" s="1"/>
    </row>
    <row r="619" spans="1:58" ht="12.75" customHeight="1" x14ac:dyDescent="0.2">
      <c r="A619" s="257"/>
      <c r="B619" s="257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258"/>
      <c r="BB619" s="259"/>
      <c r="BC619" s="1"/>
      <c r="BD619" s="1"/>
      <c r="BE619" s="1"/>
      <c r="BF619" s="1"/>
    </row>
    <row r="620" spans="1:58" ht="12.75" customHeight="1" x14ac:dyDescent="0.2">
      <c r="A620" s="257"/>
      <c r="B620" s="257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258"/>
      <c r="BB620" s="259"/>
      <c r="BC620" s="1"/>
      <c r="BD620" s="1"/>
      <c r="BE620" s="1"/>
      <c r="BF620" s="1"/>
    </row>
    <row r="621" spans="1:58" ht="12.75" customHeight="1" x14ac:dyDescent="0.2">
      <c r="A621" s="257"/>
      <c r="B621" s="257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258"/>
      <c r="BB621" s="259"/>
      <c r="BC621" s="1"/>
      <c r="BD621" s="1"/>
      <c r="BE621" s="1"/>
      <c r="BF621" s="1"/>
    </row>
    <row r="622" spans="1:58" ht="12.75" customHeight="1" x14ac:dyDescent="0.2">
      <c r="A622" s="257"/>
      <c r="B622" s="257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258"/>
      <c r="BB622" s="259"/>
      <c r="BC622" s="1"/>
      <c r="BD622" s="1"/>
      <c r="BE622" s="1"/>
      <c r="BF622" s="1"/>
    </row>
    <row r="623" spans="1:58" ht="12.75" customHeight="1" x14ac:dyDescent="0.2">
      <c r="A623" s="257"/>
      <c r="B623" s="257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258"/>
      <c r="BB623" s="259"/>
      <c r="BC623" s="1"/>
      <c r="BD623" s="1"/>
      <c r="BE623" s="1"/>
      <c r="BF623" s="1"/>
    </row>
    <row r="624" spans="1:58" ht="12.75" customHeight="1" x14ac:dyDescent="0.2">
      <c r="A624" s="257"/>
      <c r="B624" s="257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258"/>
      <c r="BB624" s="259"/>
      <c r="BC624" s="1"/>
      <c r="BD624" s="1"/>
      <c r="BE624" s="1"/>
      <c r="BF624" s="1"/>
    </row>
    <row r="625" spans="1:58" ht="12.75" customHeight="1" x14ac:dyDescent="0.2">
      <c r="A625" s="257"/>
      <c r="B625" s="257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258"/>
      <c r="BB625" s="259"/>
      <c r="BC625" s="1"/>
      <c r="BD625" s="1"/>
      <c r="BE625" s="1"/>
      <c r="BF625" s="1"/>
    </row>
    <row r="626" spans="1:58" ht="12.75" customHeight="1" x14ac:dyDescent="0.2">
      <c r="A626" s="257"/>
      <c r="B626" s="257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258"/>
      <c r="BB626" s="259"/>
      <c r="BC626" s="1"/>
      <c r="BD626" s="1"/>
      <c r="BE626" s="1"/>
      <c r="BF626" s="1"/>
    </row>
    <row r="627" spans="1:58" ht="12.75" customHeight="1" x14ac:dyDescent="0.2">
      <c r="A627" s="257"/>
      <c r="B627" s="257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258"/>
      <c r="BB627" s="259"/>
      <c r="BC627" s="1"/>
      <c r="BD627" s="1"/>
      <c r="BE627" s="1"/>
      <c r="BF627" s="1"/>
    </row>
    <row r="628" spans="1:58" ht="12.75" customHeight="1" x14ac:dyDescent="0.2">
      <c r="A628" s="257"/>
      <c r="B628" s="257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258"/>
      <c r="BB628" s="259"/>
      <c r="BC628" s="1"/>
      <c r="BD628" s="1"/>
      <c r="BE628" s="1"/>
      <c r="BF628" s="1"/>
    </row>
    <row r="629" spans="1:58" ht="12.75" customHeight="1" x14ac:dyDescent="0.2">
      <c r="A629" s="257"/>
      <c r="B629" s="257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258"/>
      <c r="BB629" s="259"/>
      <c r="BC629" s="1"/>
      <c r="BD629" s="1"/>
      <c r="BE629" s="1"/>
      <c r="BF629" s="1"/>
    </row>
    <row r="630" spans="1:58" ht="12.75" customHeight="1" x14ac:dyDescent="0.2">
      <c r="A630" s="257"/>
      <c r="B630" s="257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258"/>
      <c r="BB630" s="259"/>
      <c r="BC630" s="1"/>
      <c r="BD630" s="1"/>
      <c r="BE630" s="1"/>
      <c r="BF630" s="1"/>
    </row>
    <row r="631" spans="1:58" ht="12.75" customHeight="1" x14ac:dyDescent="0.2">
      <c r="A631" s="257"/>
      <c r="B631" s="257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258"/>
      <c r="BB631" s="259"/>
      <c r="BC631" s="1"/>
      <c r="BD631" s="1"/>
      <c r="BE631" s="1"/>
      <c r="BF631" s="1"/>
    </row>
    <row r="632" spans="1:58" ht="12.75" customHeight="1" x14ac:dyDescent="0.2">
      <c r="A632" s="257"/>
      <c r="B632" s="257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258"/>
      <c r="BB632" s="259"/>
      <c r="BC632" s="1"/>
      <c r="BD632" s="1"/>
      <c r="BE632" s="1"/>
      <c r="BF632" s="1"/>
    </row>
    <row r="633" spans="1:58" ht="12.75" customHeight="1" x14ac:dyDescent="0.2">
      <c r="A633" s="257"/>
      <c r="B633" s="257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258"/>
      <c r="BB633" s="259"/>
      <c r="BC633" s="1"/>
      <c r="BD633" s="1"/>
      <c r="BE633" s="1"/>
      <c r="BF633" s="1"/>
    </row>
    <row r="634" spans="1:58" ht="12.75" customHeight="1" x14ac:dyDescent="0.2">
      <c r="A634" s="257"/>
      <c r="B634" s="257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258"/>
      <c r="BB634" s="259"/>
      <c r="BC634" s="1"/>
      <c r="BD634" s="1"/>
      <c r="BE634" s="1"/>
      <c r="BF634" s="1"/>
    </row>
    <row r="635" spans="1:58" ht="12.75" customHeight="1" x14ac:dyDescent="0.2">
      <c r="A635" s="257"/>
      <c r="B635" s="257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258"/>
      <c r="BB635" s="259"/>
      <c r="BC635" s="1"/>
      <c r="BD635" s="1"/>
      <c r="BE635" s="1"/>
      <c r="BF635" s="1"/>
    </row>
    <row r="636" spans="1:58" ht="12.75" customHeight="1" x14ac:dyDescent="0.2">
      <c r="A636" s="257"/>
      <c r="B636" s="257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258"/>
      <c r="BB636" s="259"/>
      <c r="BC636" s="1"/>
      <c r="BD636" s="1"/>
      <c r="BE636" s="1"/>
      <c r="BF636" s="1"/>
    </row>
    <row r="637" spans="1:58" ht="12.75" customHeight="1" x14ac:dyDescent="0.2">
      <c r="A637" s="257"/>
      <c r="B637" s="257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258"/>
      <c r="BB637" s="259"/>
      <c r="BC637" s="1"/>
      <c r="BD637" s="1"/>
      <c r="BE637" s="1"/>
      <c r="BF637" s="1"/>
    </row>
    <row r="638" spans="1:58" ht="12.75" customHeight="1" x14ac:dyDescent="0.2">
      <c r="A638" s="257"/>
      <c r="B638" s="257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258"/>
      <c r="BB638" s="259"/>
      <c r="BC638" s="1"/>
      <c r="BD638" s="1"/>
      <c r="BE638" s="1"/>
      <c r="BF638" s="1"/>
    </row>
    <row r="639" spans="1:58" ht="12.75" customHeight="1" x14ac:dyDescent="0.2">
      <c r="A639" s="257"/>
      <c r="B639" s="257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258"/>
      <c r="BB639" s="259"/>
      <c r="BC639" s="1"/>
      <c r="BD639" s="1"/>
      <c r="BE639" s="1"/>
      <c r="BF639" s="1"/>
    </row>
    <row r="640" spans="1:58" ht="12.75" customHeight="1" x14ac:dyDescent="0.2">
      <c r="A640" s="257"/>
      <c r="B640" s="257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258"/>
      <c r="BB640" s="259"/>
      <c r="BC640" s="1"/>
      <c r="BD640" s="1"/>
      <c r="BE640" s="1"/>
      <c r="BF640" s="1"/>
    </row>
    <row r="641" spans="1:58" ht="12.75" customHeight="1" x14ac:dyDescent="0.2">
      <c r="A641" s="257"/>
      <c r="B641" s="257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258"/>
      <c r="BB641" s="259"/>
      <c r="BC641" s="1"/>
      <c r="BD641" s="1"/>
      <c r="BE641" s="1"/>
      <c r="BF641" s="1"/>
    </row>
    <row r="642" spans="1:58" ht="12.75" customHeight="1" x14ac:dyDescent="0.2">
      <c r="A642" s="257"/>
      <c r="B642" s="257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258"/>
      <c r="BB642" s="259"/>
      <c r="BC642" s="1"/>
      <c r="BD642" s="1"/>
      <c r="BE642" s="1"/>
      <c r="BF642" s="1"/>
    </row>
    <row r="643" spans="1:58" ht="12.75" customHeight="1" x14ac:dyDescent="0.2">
      <c r="A643" s="257"/>
      <c r="B643" s="257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258"/>
      <c r="BB643" s="259"/>
      <c r="BC643" s="1"/>
      <c r="BD643" s="1"/>
      <c r="BE643" s="1"/>
      <c r="BF643" s="1"/>
    </row>
    <row r="644" spans="1:58" ht="12.75" customHeight="1" x14ac:dyDescent="0.2">
      <c r="A644" s="257"/>
      <c r="B644" s="257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258"/>
      <c r="BB644" s="259"/>
      <c r="BC644" s="1"/>
      <c r="BD644" s="1"/>
      <c r="BE644" s="1"/>
      <c r="BF644" s="1"/>
    </row>
    <row r="645" spans="1:58" ht="12.75" customHeight="1" x14ac:dyDescent="0.2">
      <c r="A645" s="257"/>
      <c r="B645" s="257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258"/>
      <c r="BB645" s="259"/>
      <c r="BC645" s="1"/>
      <c r="BD645" s="1"/>
      <c r="BE645" s="1"/>
      <c r="BF645" s="1"/>
    </row>
    <row r="646" spans="1:58" ht="12.75" customHeight="1" x14ac:dyDescent="0.2">
      <c r="A646" s="257"/>
      <c r="B646" s="257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258"/>
      <c r="BB646" s="259"/>
      <c r="BC646" s="1"/>
      <c r="BD646" s="1"/>
      <c r="BE646" s="1"/>
      <c r="BF646" s="1"/>
    </row>
    <row r="647" spans="1:58" ht="12.75" customHeight="1" x14ac:dyDescent="0.2">
      <c r="A647" s="257"/>
      <c r="B647" s="257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258"/>
      <c r="BB647" s="259"/>
      <c r="BC647" s="1"/>
      <c r="BD647" s="1"/>
      <c r="BE647" s="1"/>
      <c r="BF647" s="1"/>
    </row>
    <row r="648" spans="1:58" ht="12.75" customHeight="1" x14ac:dyDescent="0.2">
      <c r="A648" s="257"/>
      <c r="B648" s="257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258"/>
      <c r="BB648" s="259"/>
      <c r="BC648" s="1"/>
      <c r="BD648" s="1"/>
      <c r="BE648" s="1"/>
      <c r="BF648" s="1"/>
    </row>
    <row r="649" spans="1:58" ht="12.75" customHeight="1" x14ac:dyDescent="0.2">
      <c r="A649" s="257"/>
      <c r="B649" s="257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258"/>
      <c r="BB649" s="259"/>
      <c r="BC649" s="1"/>
      <c r="BD649" s="1"/>
      <c r="BE649" s="1"/>
      <c r="BF649" s="1"/>
    </row>
    <row r="650" spans="1:58" ht="12.75" customHeight="1" x14ac:dyDescent="0.2">
      <c r="A650" s="257"/>
      <c r="B650" s="257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258"/>
      <c r="BB650" s="259"/>
      <c r="BC650" s="1"/>
      <c r="BD650" s="1"/>
      <c r="BE650" s="1"/>
      <c r="BF650" s="1"/>
    </row>
    <row r="651" spans="1:58" ht="12.75" customHeight="1" x14ac:dyDescent="0.2">
      <c r="A651" s="257"/>
      <c r="B651" s="257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258"/>
      <c r="BB651" s="259"/>
      <c r="BC651" s="1"/>
      <c r="BD651" s="1"/>
      <c r="BE651" s="1"/>
      <c r="BF651" s="1"/>
    </row>
    <row r="652" spans="1:58" ht="12.75" customHeight="1" x14ac:dyDescent="0.2">
      <c r="A652" s="257"/>
      <c r="B652" s="257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258"/>
      <c r="BB652" s="259"/>
      <c r="BC652" s="1"/>
      <c r="BD652" s="1"/>
      <c r="BE652" s="1"/>
      <c r="BF652" s="1"/>
    </row>
    <row r="653" spans="1:58" ht="12.75" customHeight="1" x14ac:dyDescent="0.2">
      <c r="A653" s="257"/>
      <c r="B653" s="257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258"/>
      <c r="BB653" s="259"/>
      <c r="BC653" s="1"/>
      <c r="BD653" s="1"/>
      <c r="BE653" s="1"/>
      <c r="BF653" s="1"/>
    </row>
    <row r="654" spans="1:58" ht="12.75" customHeight="1" x14ac:dyDescent="0.2">
      <c r="A654" s="257"/>
      <c r="B654" s="257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258"/>
      <c r="BB654" s="259"/>
      <c r="BC654" s="1"/>
      <c r="BD654" s="1"/>
      <c r="BE654" s="1"/>
      <c r="BF654" s="1"/>
    </row>
    <row r="655" spans="1:58" ht="12.75" customHeight="1" x14ac:dyDescent="0.2">
      <c r="A655" s="257"/>
      <c r="B655" s="257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258"/>
      <c r="BB655" s="259"/>
      <c r="BC655" s="1"/>
      <c r="BD655" s="1"/>
      <c r="BE655" s="1"/>
      <c r="BF655" s="1"/>
    </row>
    <row r="656" spans="1:58" ht="12.75" customHeight="1" x14ac:dyDescent="0.2">
      <c r="A656" s="257"/>
      <c r="B656" s="257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258"/>
      <c r="BB656" s="259"/>
      <c r="BC656" s="1"/>
      <c r="BD656" s="1"/>
      <c r="BE656" s="1"/>
      <c r="BF656" s="1"/>
    </row>
    <row r="657" spans="1:58" ht="12.75" customHeight="1" x14ac:dyDescent="0.2">
      <c r="A657" s="257"/>
      <c r="B657" s="257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258"/>
      <c r="BB657" s="259"/>
      <c r="BC657" s="1"/>
      <c r="BD657" s="1"/>
      <c r="BE657" s="1"/>
      <c r="BF657" s="1"/>
    </row>
    <row r="658" spans="1:58" ht="12.75" customHeight="1" x14ac:dyDescent="0.2">
      <c r="A658" s="257"/>
      <c r="B658" s="257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258"/>
      <c r="BB658" s="259"/>
      <c r="BC658" s="1"/>
      <c r="BD658" s="1"/>
      <c r="BE658" s="1"/>
      <c r="BF658" s="1"/>
    </row>
    <row r="659" spans="1:58" ht="12.75" customHeight="1" x14ac:dyDescent="0.2">
      <c r="A659" s="257"/>
      <c r="B659" s="257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258"/>
      <c r="BB659" s="259"/>
      <c r="BC659" s="1"/>
      <c r="BD659" s="1"/>
      <c r="BE659" s="1"/>
      <c r="BF659" s="1"/>
    </row>
    <row r="660" spans="1:58" ht="12.75" customHeight="1" x14ac:dyDescent="0.2">
      <c r="A660" s="257"/>
      <c r="B660" s="257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258"/>
      <c r="BB660" s="259"/>
      <c r="BC660" s="1"/>
      <c r="BD660" s="1"/>
      <c r="BE660" s="1"/>
      <c r="BF660" s="1"/>
    </row>
    <row r="661" spans="1:58" ht="12.75" customHeight="1" x14ac:dyDescent="0.2">
      <c r="A661" s="257"/>
      <c r="B661" s="257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258"/>
      <c r="BB661" s="259"/>
      <c r="BC661" s="1"/>
      <c r="BD661" s="1"/>
      <c r="BE661" s="1"/>
      <c r="BF661" s="1"/>
    </row>
    <row r="662" spans="1:58" ht="12.75" customHeight="1" x14ac:dyDescent="0.2">
      <c r="A662" s="257"/>
      <c r="B662" s="257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258"/>
      <c r="BB662" s="259"/>
      <c r="BC662" s="1"/>
      <c r="BD662" s="1"/>
      <c r="BE662" s="1"/>
      <c r="BF662" s="1"/>
    </row>
    <row r="663" spans="1:58" ht="12.75" customHeight="1" x14ac:dyDescent="0.2">
      <c r="A663" s="257"/>
      <c r="B663" s="257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258"/>
      <c r="BB663" s="259"/>
      <c r="BC663" s="1"/>
      <c r="BD663" s="1"/>
      <c r="BE663" s="1"/>
      <c r="BF663" s="1"/>
    </row>
    <row r="664" spans="1:58" ht="12.75" customHeight="1" x14ac:dyDescent="0.2">
      <c r="A664" s="257"/>
      <c r="B664" s="257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258"/>
      <c r="BB664" s="259"/>
      <c r="BC664" s="1"/>
      <c r="BD664" s="1"/>
      <c r="BE664" s="1"/>
      <c r="BF664" s="1"/>
    </row>
    <row r="665" spans="1:58" ht="12.75" customHeight="1" x14ac:dyDescent="0.2">
      <c r="A665" s="257"/>
      <c r="B665" s="257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258"/>
      <c r="BB665" s="259"/>
      <c r="BC665" s="1"/>
      <c r="BD665" s="1"/>
      <c r="BE665" s="1"/>
      <c r="BF665" s="1"/>
    </row>
    <row r="666" spans="1:58" ht="12.75" customHeight="1" x14ac:dyDescent="0.2">
      <c r="A666" s="257"/>
      <c r="B666" s="257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258"/>
      <c r="BB666" s="259"/>
      <c r="BC666" s="1"/>
      <c r="BD666" s="1"/>
      <c r="BE666" s="1"/>
      <c r="BF666" s="1"/>
    </row>
    <row r="667" spans="1:58" ht="12.75" customHeight="1" x14ac:dyDescent="0.2">
      <c r="A667" s="257"/>
      <c r="B667" s="257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258"/>
      <c r="BB667" s="259"/>
      <c r="BC667" s="1"/>
      <c r="BD667" s="1"/>
      <c r="BE667" s="1"/>
      <c r="BF667" s="1"/>
    </row>
    <row r="668" spans="1:58" ht="12.75" customHeight="1" x14ac:dyDescent="0.2">
      <c r="A668" s="257"/>
      <c r="B668" s="257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258"/>
      <c r="BB668" s="259"/>
      <c r="BC668" s="1"/>
      <c r="BD668" s="1"/>
      <c r="BE668" s="1"/>
      <c r="BF668" s="1"/>
    </row>
    <row r="669" spans="1:58" ht="12.75" customHeight="1" x14ac:dyDescent="0.2">
      <c r="A669" s="257"/>
      <c r="B669" s="257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258"/>
      <c r="BB669" s="259"/>
      <c r="BC669" s="1"/>
      <c r="BD669" s="1"/>
      <c r="BE669" s="1"/>
      <c r="BF669" s="1"/>
    </row>
    <row r="670" spans="1:58" ht="12.75" customHeight="1" x14ac:dyDescent="0.2">
      <c r="A670" s="257"/>
      <c r="B670" s="257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258"/>
      <c r="BB670" s="259"/>
      <c r="BC670" s="1"/>
      <c r="BD670" s="1"/>
      <c r="BE670" s="1"/>
      <c r="BF670" s="1"/>
    </row>
    <row r="671" spans="1:58" ht="12.75" customHeight="1" x14ac:dyDescent="0.2">
      <c r="A671" s="257"/>
      <c r="B671" s="257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258"/>
      <c r="BB671" s="259"/>
      <c r="BC671" s="1"/>
      <c r="BD671" s="1"/>
      <c r="BE671" s="1"/>
      <c r="BF671" s="1"/>
    </row>
    <row r="672" spans="1:58" ht="12.75" customHeight="1" x14ac:dyDescent="0.2">
      <c r="A672" s="257"/>
      <c r="B672" s="257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258"/>
      <c r="BB672" s="259"/>
      <c r="BC672" s="1"/>
      <c r="BD672" s="1"/>
      <c r="BE672" s="1"/>
      <c r="BF672" s="1"/>
    </row>
    <row r="673" spans="1:58" ht="12.75" customHeight="1" x14ac:dyDescent="0.2">
      <c r="A673" s="257"/>
      <c r="B673" s="257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258"/>
      <c r="BB673" s="259"/>
      <c r="BC673" s="1"/>
      <c r="BD673" s="1"/>
      <c r="BE673" s="1"/>
      <c r="BF673" s="1"/>
    </row>
    <row r="674" spans="1:58" ht="12.75" customHeight="1" x14ac:dyDescent="0.2">
      <c r="A674" s="257"/>
      <c r="B674" s="257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258"/>
      <c r="BB674" s="259"/>
      <c r="BC674" s="1"/>
      <c r="BD674" s="1"/>
      <c r="BE674" s="1"/>
      <c r="BF674" s="1"/>
    </row>
    <row r="675" spans="1:58" ht="12.75" customHeight="1" x14ac:dyDescent="0.2">
      <c r="A675" s="257"/>
      <c r="B675" s="257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258"/>
      <c r="BB675" s="259"/>
      <c r="BC675" s="1"/>
      <c r="BD675" s="1"/>
      <c r="BE675" s="1"/>
      <c r="BF675" s="1"/>
    </row>
    <row r="676" spans="1:58" ht="12.75" customHeight="1" x14ac:dyDescent="0.2">
      <c r="A676" s="257"/>
      <c r="B676" s="257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258"/>
      <c r="BB676" s="259"/>
      <c r="BC676" s="1"/>
      <c r="BD676" s="1"/>
      <c r="BE676" s="1"/>
      <c r="BF676" s="1"/>
    </row>
    <row r="677" spans="1:58" ht="12.75" customHeight="1" x14ac:dyDescent="0.2">
      <c r="A677" s="257"/>
      <c r="B677" s="257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258"/>
      <c r="BB677" s="259"/>
      <c r="BC677" s="1"/>
      <c r="BD677" s="1"/>
      <c r="BE677" s="1"/>
      <c r="BF677" s="1"/>
    </row>
    <row r="678" spans="1:58" ht="12.75" customHeight="1" x14ac:dyDescent="0.2">
      <c r="A678" s="257"/>
      <c r="B678" s="257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258"/>
      <c r="BB678" s="259"/>
      <c r="BC678" s="1"/>
      <c r="BD678" s="1"/>
      <c r="BE678" s="1"/>
      <c r="BF678" s="1"/>
    </row>
    <row r="679" spans="1:58" ht="12.75" customHeight="1" x14ac:dyDescent="0.2">
      <c r="A679" s="257"/>
      <c r="B679" s="257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258"/>
      <c r="BB679" s="259"/>
      <c r="BC679" s="1"/>
      <c r="BD679" s="1"/>
      <c r="BE679" s="1"/>
      <c r="BF679" s="1"/>
    </row>
    <row r="680" spans="1:58" ht="12.75" customHeight="1" x14ac:dyDescent="0.2">
      <c r="A680" s="257"/>
      <c r="B680" s="257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258"/>
      <c r="BB680" s="259"/>
      <c r="BC680" s="1"/>
      <c r="BD680" s="1"/>
      <c r="BE680" s="1"/>
      <c r="BF680" s="1"/>
    </row>
    <row r="681" spans="1:58" ht="12.75" customHeight="1" x14ac:dyDescent="0.2">
      <c r="A681" s="257"/>
      <c r="B681" s="257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258"/>
      <c r="BB681" s="259"/>
      <c r="BC681" s="1"/>
      <c r="BD681" s="1"/>
      <c r="BE681" s="1"/>
      <c r="BF681" s="1"/>
    </row>
    <row r="682" spans="1:58" ht="12.75" customHeight="1" x14ac:dyDescent="0.2">
      <c r="A682" s="257"/>
      <c r="B682" s="257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258"/>
      <c r="BB682" s="259"/>
      <c r="BC682" s="1"/>
      <c r="BD682" s="1"/>
      <c r="BE682" s="1"/>
      <c r="BF682" s="1"/>
    </row>
    <row r="683" spans="1:58" ht="12.75" customHeight="1" x14ac:dyDescent="0.2">
      <c r="A683" s="257"/>
      <c r="B683" s="257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258"/>
      <c r="BB683" s="259"/>
      <c r="BC683" s="1"/>
      <c r="BD683" s="1"/>
      <c r="BE683" s="1"/>
      <c r="BF683" s="1"/>
    </row>
    <row r="684" spans="1:58" ht="12.75" customHeight="1" x14ac:dyDescent="0.2">
      <c r="A684" s="257"/>
      <c r="B684" s="257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258"/>
      <c r="BB684" s="259"/>
      <c r="BC684" s="1"/>
      <c r="BD684" s="1"/>
      <c r="BE684" s="1"/>
      <c r="BF684" s="1"/>
    </row>
    <row r="685" spans="1:58" ht="12.75" customHeight="1" x14ac:dyDescent="0.2">
      <c r="A685" s="257"/>
      <c r="B685" s="257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258"/>
      <c r="BB685" s="259"/>
      <c r="BC685" s="1"/>
      <c r="BD685" s="1"/>
      <c r="BE685" s="1"/>
      <c r="BF685" s="1"/>
    </row>
    <row r="686" spans="1:58" ht="12.75" customHeight="1" x14ac:dyDescent="0.2">
      <c r="A686" s="257"/>
      <c r="B686" s="257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258"/>
      <c r="BB686" s="259"/>
      <c r="BC686" s="1"/>
      <c r="BD686" s="1"/>
      <c r="BE686" s="1"/>
      <c r="BF686" s="1"/>
    </row>
    <row r="687" spans="1:58" ht="12.75" customHeight="1" x14ac:dyDescent="0.2">
      <c r="A687" s="257"/>
      <c r="B687" s="257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258"/>
      <c r="BB687" s="259"/>
      <c r="BC687" s="1"/>
      <c r="BD687" s="1"/>
      <c r="BE687" s="1"/>
      <c r="BF687" s="1"/>
    </row>
    <row r="688" spans="1:58" ht="12.75" customHeight="1" x14ac:dyDescent="0.2">
      <c r="A688" s="257"/>
      <c r="B688" s="257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258"/>
      <c r="BB688" s="259"/>
      <c r="BC688" s="1"/>
      <c r="BD688" s="1"/>
      <c r="BE688" s="1"/>
      <c r="BF688" s="1"/>
    </row>
    <row r="689" spans="1:58" ht="12.75" customHeight="1" x14ac:dyDescent="0.2">
      <c r="A689" s="257"/>
      <c r="B689" s="257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258"/>
      <c r="BB689" s="259"/>
      <c r="BC689" s="1"/>
      <c r="BD689" s="1"/>
      <c r="BE689" s="1"/>
      <c r="BF689" s="1"/>
    </row>
    <row r="690" spans="1:58" ht="12.75" customHeight="1" x14ac:dyDescent="0.2">
      <c r="A690" s="257"/>
      <c r="B690" s="257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258"/>
      <c r="BB690" s="259"/>
      <c r="BC690" s="1"/>
      <c r="BD690" s="1"/>
      <c r="BE690" s="1"/>
      <c r="BF690" s="1"/>
    </row>
    <row r="691" spans="1:58" ht="12.75" customHeight="1" x14ac:dyDescent="0.2">
      <c r="A691" s="257"/>
      <c r="B691" s="257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258"/>
      <c r="BB691" s="259"/>
      <c r="BC691" s="1"/>
      <c r="BD691" s="1"/>
      <c r="BE691" s="1"/>
      <c r="BF691" s="1"/>
    </row>
    <row r="692" spans="1:58" ht="12.75" customHeight="1" x14ac:dyDescent="0.2">
      <c r="A692" s="257"/>
      <c r="B692" s="257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258"/>
      <c r="BB692" s="259"/>
      <c r="BC692" s="1"/>
      <c r="BD692" s="1"/>
      <c r="BE692" s="1"/>
      <c r="BF692" s="1"/>
    </row>
    <row r="693" spans="1:58" ht="12.75" customHeight="1" x14ac:dyDescent="0.2">
      <c r="A693" s="257"/>
      <c r="B693" s="257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258"/>
      <c r="BB693" s="259"/>
      <c r="BC693" s="1"/>
      <c r="BD693" s="1"/>
      <c r="BE693" s="1"/>
      <c r="BF693" s="1"/>
    </row>
    <row r="694" spans="1:58" ht="12.75" customHeight="1" x14ac:dyDescent="0.2">
      <c r="A694" s="257"/>
      <c r="B694" s="257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258"/>
      <c r="BB694" s="259"/>
      <c r="BC694" s="1"/>
      <c r="BD694" s="1"/>
      <c r="BE694" s="1"/>
      <c r="BF694" s="1"/>
    </row>
    <row r="695" spans="1:58" ht="12.75" customHeight="1" x14ac:dyDescent="0.2">
      <c r="A695" s="257"/>
      <c r="B695" s="257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258"/>
      <c r="BB695" s="259"/>
      <c r="BC695" s="1"/>
      <c r="BD695" s="1"/>
      <c r="BE695" s="1"/>
      <c r="BF695" s="1"/>
    </row>
    <row r="696" spans="1:58" ht="12.75" customHeight="1" x14ac:dyDescent="0.2">
      <c r="A696" s="257"/>
      <c r="B696" s="257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258"/>
      <c r="BB696" s="259"/>
      <c r="BC696" s="1"/>
      <c r="BD696" s="1"/>
      <c r="BE696" s="1"/>
      <c r="BF696" s="1"/>
    </row>
    <row r="697" spans="1:58" ht="12.75" customHeight="1" x14ac:dyDescent="0.2">
      <c r="A697" s="257"/>
      <c r="B697" s="257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258"/>
      <c r="BB697" s="259"/>
      <c r="BC697" s="1"/>
      <c r="BD697" s="1"/>
      <c r="BE697" s="1"/>
      <c r="BF697" s="1"/>
    </row>
    <row r="698" spans="1:58" ht="12.75" customHeight="1" x14ac:dyDescent="0.2">
      <c r="A698" s="257"/>
      <c r="B698" s="257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258"/>
      <c r="BB698" s="259"/>
      <c r="BC698" s="1"/>
      <c r="BD698" s="1"/>
      <c r="BE698" s="1"/>
      <c r="BF698" s="1"/>
    </row>
    <row r="699" spans="1:58" ht="12.75" customHeight="1" x14ac:dyDescent="0.2">
      <c r="A699" s="257"/>
      <c r="B699" s="257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258"/>
      <c r="BB699" s="259"/>
      <c r="BC699" s="1"/>
      <c r="BD699" s="1"/>
      <c r="BE699" s="1"/>
      <c r="BF699" s="1"/>
    </row>
    <row r="700" spans="1:58" ht="12.75" customHeight="1" x14ac:dyDescent="0.2">
      <c r="A700" s="257"/>
      <c r="B700" s="257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258"/>
      <c r="BB700" s="259"/>
      <c r="BC700" s="1"/>
      <c r="BD700" s="1"/>
      <c r="BE700" s="1"/>
      <c r="BF700" s="1"/>
    </row>
    <row r="701" spans="1:58" ht="12.75" customHeight="1" x14ac:dyDescent="0.2">
      <c r="A701" s="257"/>
      <c r="B701" s="257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258"/>
      <c r="BB701" s="259"/>
      <c r="BC701" s="1"/>
      <c r="BD701" s="1"/>
      <c r="BE701" s="1"/>
      <c r="BF701" s="1"/>
    </row>
    <row r="702" spans="1:58" ht="12.75" customHeight="1" x14ac:dyDescent="0.2">
      <c r="A702" s="257"/>
      <c r="B702" s="257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258"/>
      <c r="BB702" s="259"/>
      <c r="BC702" s="1"/>
      <c r="BD702" s="1"/>
      <c r="BE702" s="1"/>
      <c r="BF702" s="1"/>
    </row>
    <row r="703" spans="1:58" ht="12.75" customHeight="1" x14ac:dyDescent="0.2">
      <c r="A703" s="257"/>
      <c r="B703" s="257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258"/>
      <c r="BB703" s="259"/>
      <c r="BC703" s="1"/>
      <c r="BD703" s="1"/>
      <c r="BE703" s="1"/>
      <c r="BF703" s="1"/>
    </row>
    <row r="704" spans="1:58" ht="12.75" customHeight="1" x14ac:dyDescent="0.2">
      <c r="A704" s="257"/>
      <c r="B704" s="257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258"/>
      <c r="BB704" s="259"/>
      <c r="BC704" s="1"/>
      <c r="BD704" s="1"/>
      <c r="BE704" s="1"/>
      <c r="BF704" s="1"/>
    </row>
    <row r="705" spans="1:58" ht="12.75" customHeight="1" x14ac:dyDescent="0.2">
      <c r="A705" s="257"/>
      <c r="B705" s="257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258"/>
      <c r="BB705" s="259"/>
      <c r="BC705" s="1"/>
      <c r="BD705" s="1"/>
      <c r="BE705" s="1"/>
      <c r="BF705" s="1"/>
    </row>
    <row r="706" spans="1:58" ht="12.75" customHeight="1" x14ac:dyDescent="0.2">
      <c r="A706" s="257"/>
      <c r="B706" s="257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258"/>
      <c r="BB706" s="259"/>
      <c r="BC706" s="1"/>
      <c r="BD706" s="1"/>
      <c r="BE706" s="1"/>
      <c r="BF706" s="1"/>
    </row>
    <row r="707" spans="1:58" ht="12.75" customHeight="1" x14ac:dyDescent="0.2">
      <c r="A707" s="257"/>
      <c r="B707" s="257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258"/>
      <c r="BB707" s="259"/>
      <c r="BC707" s="1"/>
      <c r="BD707" s="1"/>
      <c r="BE707" s="1"/>
      <c r="BF707" s="1"/>
    </row>
    <row r="708" spans="1:58" ht="12.75" customHeight="1" x14ac:dyDescent="0.2">
      <c r="A708" s="257"/>
      <c r="B708" s="257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258"/>
      <c r="BB708" s="259"/>
      <c r="BC708" s="1"/>
      <c r="BD708" s="1"/>
      <c r="BE708" s="1"/>
      <c r="BF708" s="1"/>
    </row>
    <row r="709" spans="1:58" ht="12.75" customHeight="1" x14ac:dyDescent="0.2">
      <c r="A709" s="257"/>
      <c r="B709" s="257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258"/>
      <c r="BB709" s="259"/>
      <c r="BC709" s="1"/>
      <c r="BD709" s="1"/>
      <c r="BE709" s="1"/>
      <c r="BF709" s="1"/>
    </row>
    <row r="710" spans="1:58" ht="12.75" customHeight="1" x14ac:dyDescent="0.2">
      <c r="A710" s="257"/>
      <c r="B710" s="257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258"/>
      <c r="BB710" s="259"/>
      <c r="BC710" s="1"/>
      <c r="BD710" s="1"/>
      <c r="BE710" s="1"/>
      <c r="BF710" s="1"/>
    </row>
    <row r="711" spans="1:58" ht="12.75" customHeight="1" x14ac:dyDescent="0.2">
      <c r="A711" s="257"/>
      <c r="B711" s="257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258"/>
      <c r="BB711" s="259"/>
      <c r="BC711" s="1"/>
      <c r="BD711" s="1"/>
      <c r="BE711" s="1"/>
      <c r="BF711" s="1"/>
    </row>
    <row r="712" spans="1:58" ht="12.75" customHeight="1" x14ac:dyDescent="0.2">
      <c r="A712" s="257"/>
      <c r="B712" s="257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258"/>
      <c r="BB712" s="259"/>
      <c r="BC712" s="1"/>
      <c r="BD712" s="1"/>
      <c r="BE712" s="1"/>
      <c r="BF712" s="1"/>
    </row>
    <row r="713" spans="1:58" ht="12.75" customHeight="1" x14ac:dyDescent="0.2">
      <c r="A713" s="257"/>
      <c r="B713" s="257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258"/>
      <c r="BB713" s="259"/>
      <c r="BC713" s="1"/>
      <c r="BD713" s="1"/>
      <c r="BE713" s="1"/>
      <c r="BF713" s="1"/>
    </row>
    <row r="714" spans="1:58" ht="12.75" customHeight="1" x14ac:dyDescent="0.2">
      <c r="A714" s="257"/>
      <c r="B714" s="257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258"/>
      <c r="BB714" s="259"/>
      <c r="BC714" s="1"/>
      <c r="BD714" s="1"/>
      <c r="BE714" s="1"/>
      <c r="BF714" s="1"/>
    </row>
    <row r="715" spans="1:58" ht="12.75" customHeight="1" x14ac:dyDescent="0.2">
      <c r="A715" s="257"/>
      <c r="B715" s="257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258"/>
      <c r="BB715" s="259"/>
      <c r="BC715" s="1"/>
      <c r="BD715" s="1"/>
      <c r="BE715" s="1"/>
      <c r="BF715" s="1"/>
    </row>
    <row r="716" spans="1:58" ht="12.75" customHeight="1" x14ac:dyDescent="0.2">
      <c r="A716" s="257"/>
      <c r="B716" s="257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258"/>
      <c r="BB716" s="259"/>
      <c r="BC716" s="1"/>
      <c r="BD716" s="1"/>
      <c r="BE716" s="1"/>
      <c r="BF716" s="1"/>
    </row>
    <row r="717" spans="1:58" ht="12.75" customHeight="1" x14ac:dyDescent="0.2">
      <c r="A717" s="257"/>
      <c r="B717" s="257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258"/>
      <c r="BB717" s="259"/>
      <c r="BC717" s="1"/>
      <c r="BD717" s="1"/>
      <c r="BE717" s="1"/>
      <c r="BF717" s="1"/>
    </row>
    <row r="718" spans="1:58" ht="12.75" customHeight="1" x14ac:dyDescent="0.2">
      <c r="A718" s="257"/>
      <c r="B718" s="257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258"/>
      <c r="BB718" s="259"/>
      <c r="BC718" s="1"/>
      <c r="BD718" s="1"/>
      <c r="BE718" s="1"/>
      <c r="BF718" s="1"/>
    </row>
    <row r="719" spans="1:58" ht="12.75" customHeight="1" x14ac:dyDescent="0.2">
      <c r="A719" s="257"/>
      <c r="B719" s="257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258"/>
      <c r="BB719" s="259"/>
      <c r="BC719" s="1"/>
      <c r="BD719" s="1"/>
      <c r="BE719" s="1"/>
      <c r="BF719" s="1"/>
    </row>
    <row r="720" spans="1:58" ht="12.75" customHeight="1" x14ac:dyDescent="0.2">
      <c r="A720" s="257"/>
      <c r="B720" s="257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258"/>
      <c r="BB720" s="259"/>
      <c r="BC720" s="1"/>
      <c r="BD720" s="1"/>
      <c r="BE720" s="1"/>
      <c r="BF720" s="1"/>
    </row>
    <row r="721" spans="1:58" ht="12.75" customHeight="1" x14ac:dyDescent="0.2">
      <c r="A721" s="257"/>
      <c r="B721" s="257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258"/>
      <c r="BB721" s="259"/>
      <c r="BC721" s="1"/>
      <c r="BD721" s="1"/>
      <c r="BE721" s="1"/>
      <c r="BF721" s="1"/>
    </row>
    <row r="722" spans="1:58" ht="12.75" customHeight="1" x14ac:dyDescent="0.2">
      <c r="A722" s="257"/>
      <c r="B722" s="257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258"/>
      <c r="BB722" s="259"/>
      <c r="BC722" s="1"/>
      <c r="BD722" s="1"/>
      <c r="BE722" s="1"/>
      <c r="BF722" s="1"/>
    </row>
    <row r="723" spans="1:58" ht="12.75" customHeight="1" x14ac:dyDescent="0.2">
      <c r="A723" s="257"/>
      <c r="B723" s="257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258"/>
      <c r="BB723" s="259"/>
      <c r="BC723" s="1"/>
      <c r="BD723" s="1"/>
      <c r="BE723" s="1"/>
      <c r="BF723" s="1"/>
    </row>
    <row r="724" spans="1:58" ht="12.75" customHeight="1" x14ac:dyDescent="0.2">
      <c r="A724" s="257"/>
      <c r="B724" s="257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258"/>
      <c r="BB724" s="259"/>
      <c r="BC724" s="1"/>
      <c r="BD724" s="1"/>
      <c r="BE724" s="1"/>
      <c r="BF724" s="1"/>
    </row>
    <row r="725" spans="1:58" ht="12.75" customHeight="1" x14ac:dyDescent="0.2">
      <c r="A725" s="257"/>
      <c r="B725" s="257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258"/>
      <c r="BB725" s="259"/>
      <c r="BC725" s="1"/>
      <c r="BD725" s="1"/>
      <c r="BE725" s="1"/>
      <c r="BF725" s="1"/>
    </row>
    <row r="726" spans="1:58" ht="12.75" customHeight="1" x14ac:dyDescent="0.2">
      <c r="A726" s="257"/>
      <c r="B726" s="257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258"/>
      <c r="BB726" s="259"/>
      <c r="BC726" s="1"/>
      <c r="BD726" s="1"/>
      <c r="BE726" s="1"/>
      <c r="BF726" s="1"/>
    </row>
    <row r="727" spans="1:58" ht="12.75" customHeight="1" x14ac:dyDescent="0.2">
      <c r="A727" s="257"/>
      <c r="B727" s="257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258"/>
      <c r="BB727" s="259"/>
      <c r="BC727" s="1"/>
      <c r="BD727" s="1"/>
      <c r="BE727" s="1"/>
      <c r="BF727" s="1"/>
    </row>
    <row r="728" spans="1:58" ht="12.75" customHeight="1" x14ac:dyDescent="0.2">
      <c r="A728" s="257"/>
      <c r="B728" s="257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258"/>
      <c r="BB728" s="259"/>
      <c r="BC728" s="1"/>
      <c r="BD728" s="1"/>
      <c r="BE728" s="1"/>
      <c r="BF728" s="1"/>
    </row>
    <row r="729" spans="1:58" ht="12.75" customHeight="1" x14ac:dyDescent="0.2">
      <c r="A729" s="257"/>
      <c r="B729" s="257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258"/>
      <c r="BB729" s="259"/>
      <c r="BC729" s="1"/>
      <c r="BD729" s="1"/>
      <c r="BE729" s="1"/>
      <c r="BF729" s="1"/>
    </row>
    <row r="730" spans="1:58" ht="12.75" customHeight="1" x14ac:dyDescent="0.2">
      <c r="A730" s="257"/>
      <c r="B730" s="257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258"/>
      <c r="BB730" s="259"/>
      <c r="BC730" s="1"/>
      <c r="BD730" s="1"/>
      <c r="BE730" s="1"/>
      <c r="BF730" s="1"/>
    </row>
    <row r="731" spans="1:58" ht="12.75" customHeight="1" x14ac:dyDescent="0.2">
      <c r="A731" s="257"/>
      <c r="B731" s="257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258"/>
      <c r="BB731" s="259"/>
      <c r="BC731" s="1"/>
      <c r="BD731" s="1"/>
      <c r="BE731" s="1"/>
      <c r="BF731" s="1"/>
    </row>
    <row r="732" spans="1:58" ht="12.75" customHeight="1" x14ac:dyDescent="0.2">
      <c r="A732" s="257"/>
      <c r="B732" s="257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258"/>
      <c r="BB732" s="259"/>
      <c r="BC732" s="1"/>
      <c r="BD732" s="1"/>
      <c r="BE732" s="1"/>
      <c r="BF732" s="1"/>
    </row>
    <row r="733" spans="1:58" ht="12.75" customHeight="1" x14ac:dyDescent="0.2">
      <c r="A733" s="257"/>
      <c r="B733" s="257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258"/>
      <c r="BB733" s="259"/>
      <c r="BC733" s="1"/>
      <c r="BD733" s="1"/>
      <c r="BE733" s="1"/>
      <c r="BF733" s="1"/>
    </row>
    <row r="734" spans="1:58" ht="12.75" customHeight="1" x14ac:dyDescent="0.2">
      <c r="A734" s="257"/>
      <c r="B734" s="257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258"/>
      <c r="BB734" s="259"/>
      <c r="BC734" s="1"/>
      <c r="BD734" s="1"/>
      <c r="BE734" s="1"/>
      <c r="BF734" s="1"/>
    </row>
    <row r="735" spans="1:58" ht="12.75" customHeight="1" x14ac:dyDescent="0.2">
      <c r="A735" s="257"/>
      <c r="B735" s="257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258"/>
      <c r="BB735" s="259"/>
      <c r="BC735" s="1"/>
      <c r="BD735" s="1"/>
      <c r="BE735" s="1"/>
      <c r="BF735" s="1"/>
    </row>
    <row r="736" spans="1:58" ht="12.75" customHeight="1" x14ac:dyDescent="0.2">
      <c r="A736" s="257"/>
      <c r="B736" s="257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258"/>
      <c r="BB736" s="259"/>
      <c r="BC736" s="1"/>
      <c r="BD736" s="1"/>
      <c r="BE736" s="1"/>
      <c r="BF736" s="1"/>
    </row>
    <row r="737" spans="1:58" ht="12.75" customHeight="1" x14ac:dyDescent="0.2">
      <c r="A737" s="257"/>
      <c r="B737" s="257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258"/>
      <c r="BB737" s="259"/>
      <c r="BC737" s="1"/>
      <c r="BD737" s="1"/>
      <c r="BE737" s="1"/>
      <c r="BF737" s="1"/>
    </row>
    <row r="738" spans="1:58" ht="12.75" customHeight="1" x14ac:dyDescent="0.2">
      <c r="A738" s="257"/>
      <c r="B738" s="257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258"/>
      <c r="BB738" s="259"/>
      <c r="BC738" s="1"/>
      <c r="BD738" s="1"/>
      <c r="BE738" s="1"/>
      <c r="BF738" s="1"/>
    </row>
    <row r="739" spans="1:58" ht="12.75" customHeight="1" x14ac:dyDescent="0.2">
      <c r="A739" s="257"/>
      <c r="B739" s="257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258"/>
      <c r="BB739" s="259"/>
      <c r="BC739" s="1"/>
      <c r="BD739" s="1"/>
      <c r="BE739" s="1"/>
      <c r="BF739" s="1"/>
    </row>
    <row r="740" spans="1:58" ht="12.75" customHeight="1" x14ac:dyDescent="0.2">
      <c r="A740" s="257"/>
      <c r="B740" s="257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258"/>
      <c r="BB740" s="259"/>
      <c r="BC740" s="1"/>
      <c r="BD740" s="1"/>
      <c r="BE740" s="1"/>
      <c r="BF740" s="1"/>
    </row>
    <row r="741" spans="1:58" ht="12.75" customHeight="1" x14ac:dyDescent="0.2">
      <c r="A741" s="257"/>
      <c r="B741" s="257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258"/>
      <c r="BB741" s="259"/>
      <c r="BC741" s="1"/>
      <c r="BD741" s="1"/>
      <c r="BE741" s="1"/>
      <c r="BF741" s="1"/>
    </row>
    <row r="742" spans="1:58" ht="12.75" customHeight="1" x14ac:dyDescent="0.2">
      <c r="A742" s="257"/>
      <c r="B742" s="257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258"/>
      <c r="BB742" s="259"/>
      <c r="BC742" s="1"/>
      <c r="BD742" s="1"/>
      <c r="BE742" s="1"/>
      <c r="BF742" s="1"/>
    </row>
    <row r="743" spans="1:58" ht="12.75" customHeight="1" x14ac:dyDescent="0.2">
      <c r="A743" s="257"/>
      <c r="B743" s="257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258"/>
      <c r="BB743" s="259"/>
      <c r="BC743" s="1"/>
      <c r="BD743" s="1"/>
      <c r="BE743" s="1"/>
      <c r="BF743" s="1"/>
    </row>
    <row r="744" spans="1:58" ht="12.75" customHeight="1" x14ac:dyDescent="0.2">
      <c r="A744" s="257"/>
      <c r="B744" s="257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258"/>
      <c r="BB744" s="259"/>
      <c r="BC744" s="1"/>
      <c r="BD744" s="1"/>
      <c r="BE744" s="1"/>
      <c r="BF744" s="1"/>
    </row>
    <row r="745" spans="1:58" ht="12.75" customHeight="1" x14ac:dyDescent="0.2">
      <c r="A745" s="257"/>
      <c r="B745" s="257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258"/>
      <c r="BB745" s="259"/>
      <c r="BC745" s="1"/>
      <c r="BD745" s="1"/>
      <c r="BE745" s="1"/>
      <c r="BF745" s="1"/>
    </row>
    <row r="746" spans="1:58" ht="12.75" customHeight="1" x14ac:dyDescent="0.2">
      <c r="A746" s="257"/>
      <c r="B746" s="257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258"/>
      <c r="BB746" s="259"/>
      <c r="BC746" s="1"/>
      <c r="BD746" s="1"/>
      <c r="BE746" s="1"/>
      <c r="BF746" s="1"/>
    </row>
    <row r="747" spans="1:58" ht="12.75" customHeight="1" x14ac:dyDescent="0.2">
      <c r="A747" s="257"/>
      <c r="B747" s="257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258"/>
      <c r="BB747" s="259"/>
      <c r="BC747" s="1"/>
      <c r="BD747" s="1"/>
      <c r="BE747" s="1"/>
      <c r="BF747" s="1"/>
    </row>
    <row r="748" spans="1:58" ht="12.75" customHeight="1" x14ac:dyDescent="0.2">
      <c r="A748" s="257"/>
      <c r="B748" s="257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258"/>
      <c r="BB748" s="259"/>
      <c r="BC748" s="1"/>
      <c r="BD748" s="1"/>
      <c r="BE748" s="1"/>
      <c r="BF748" s="1"/>
    </row>
    <row r="749" spans="1:58" ht="12.75" customHeight="1" x14ac:dyDescent="0.2">
      <c r="A749" s="257"/>
      <c r="B749" s="257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258"/>
      <c r="BB749" s="259"/>
      <c r="BC749" s="1"/>
      <c r="BD749" s="1"/>
      <c r="BE749" s="1"/>
      <c r="BF749" s="1"/>
    </row>
    <row r="750" spans="1:58" ht="12.75" customHeight="1" x14ac:dyDescent="0.2">
      <c r="A750" s="257"/>
      <c r="B750" s="257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258"/>
      <c r="BB750" s="259"/>
      <c r="BC750" s="1"/>
      <c r="BD750" s="1"/>
      <c r="BE750" s="1"/>
      <c r="BF750" s="1"/>
    </row>
    <row r="751" spans="1:58" ht="12.75" customHeight="1" x14ac:dyDescent="0.2">
      <c r="A751" s="257"/>
      <c r="B751" s="257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258"/>
      <c r="BB751" s="259"/>
      <c r="BC751" s="1"/>
      <c r="BD751" s="1"/>
      <c r="BE751" s="1"/>
      <c r="BF751" s="1"/>
    </row>
    <row r="752" spans="1:58" ht="12.75" customHeight="1" x14ac:dyDescent="0.2">
      <c r="A752" s="257"/>
      <c r="B752" s="257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258"/>
      <c r="BB752" s="259"/>
      <c r="BC752" s="1"/>
      <c r="BD752" s="1"/>
      <c r="BE752" s="1"/>
      <c r="BF752" s="1"/>
    </row>
    <row r="753" spans="1:58" ht="12.75" customHeight="1" x14ac:dyDescent="0.2">
      <c r="A753" s="257"/>
      <c r="B753" s="257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258"/>
      <c r="BB753" s="259"/>
      <c r="BC753" s="1"/>
      <c r="BD753" s="1"/>
      <c r="BE753" s="1"/>
      <c r="BF753" s="1"/>
    </row>
    <row r="754" spans="1:58" ht="12.75" customHeight="1" x14ac:dyDescent="0.2">
      <c r="A754" s="257"/>
      <c r="B754" s="257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258"/>
      <c r="BB754" s="259"/>
      <c r="BC754" s="1"/>
      <c r="BD754" s="1"/>
      <c r="BE754" s="1"/>
      <c r="BF754" s="1"/>
    </row>
    <row r="755" spans="1:58" ht="12.75" customHeight="1" x14ac:dyDescent="0.2">
      <c r="A755" s="257"/>
      <c r="B755" s="257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258"/>
      <c r="BB755" s="259"/>
      <c r="BC755" s="1"/>
      <c r="BD755" s="1"/>
      <c r="BE755" s="1"/>
      <c r="BF755" s="1"/>
    </row>
    <row r="756" spans="1:58" ht="12.75" customHeight="1" x14ac:dyDescent="0.2">
      <c r="A756" s="257"/>
      <c r="B756" s="257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258"/>
      <c r="BB756" s="259"/>
      <c r="BC756" s="1"/>
      <c r="BD756" s="1"/>
      <c r="BE756" s="1"/>
      <c r="BF756" s="1"/>
    </row>
    <row r="757" spans="1:58" ht="12.75" customHeight="1" x14ac:dyDescent="0.2">
      <c r="A757" s="257"/>
      <c r="B757" s="257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258"/>
      <c r="BB757" s="259"/>
      <c r="BC757" s="1"/>
      <c r="BD757" s="1"/>
      <c r="BE757" s="1"/>
      <c r="BF757" s="1"/>
    </row>
    <row r="758" spans="1:58" ht="12.75" customHeight="1" x14ac:dyDescent="0.2">
      <c r="A758" s="257"/>
      <c r="B758" s="257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258"/>
      <c r="BB758" s="259"/>
      <c r="BC758" s="1"/>
      <c r="BD758" s="1"/>
      <c r="BE758" s="1"/>
      <c r="BF758" s="1"/>
    </row>
    <row r="759" spans="1:58" ht="12.75" customHeight="1" x14ac:dyDescent="0.2">
      <c r="A759" s="257"/>
      <c r="B759" s="257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258"/>
      <c r="BB759" s="259"/>
      <c r="BC759" s="1"/>
      <c r="BD759" s="1"/>
      <c r="BE759" s="1"/>
      <c r="BF759" s="1"/>
    </row>
    <row r="760" spans="1:58" ht="12.75" customHeight="1" x14ac:dyDescent="0.2">
      <c r="A760" s="257"/>
      <c r="B760" s="257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258"/>
      <c r="BB760" s="259"/>
      <c r="BC760" s="1"/>
      <c r="BD760" s="1"/>
      <c r="BE760" s="1"/>
      <c r="BF760" s="1"/>
    </row>
    <row r="761" spans="1:58" ht="12.75" customHeight="1" x14ac:dyDescent="0.2">
      <c r="A761" s="257"/>
      <c r="B761" s="257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258"/>
      <c r="BB761" s="259"/>
      <c r="BC761" s="1"/>
      <c r="BD761" s="1"/>
      <c r="BE761" s="1"/>
      <c r="BF761" s="1"/>
    </row>
    <row r="762" spans="1:58" ht="12.75" customHeight="1" x14ac:dyDescent="0.2">
      <c r="A762" s="257"/>
      <c r="B762" s="257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258"/>
      <c r="BB762" s="259"/>
      <c r="BC762" s="1"/>
      <c r="BD762" s="1"/>
      <c r="BE762" s="1"/>
      <c r="BF762" s="1"/>
    </row>
    <row r="763" spans="1:58" ht="12.75" customHeight="1" x14ac:dyDescent="0.2">
      <c r="A763" s="257"/>
      <c r="B763" s="257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258"/>
      <c r="BB763" s="259"/>
      <c r="BC763" s="1"/>
      <c r="BD763" s="1"/>
      <c r="BE763" s="1"/>
      <c r="BF763" s="1"/>
    </row>
    <row r="764" spans="1:58" ht="12.75" customHeight="1" x14ac:dyDescent="0.2">
      <c r="A764" s="257"/>
      <c r="B764" s="257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258"/>
      <c r="BB764" s="259"/>
      <c r="BC764" s="1"/>
      <c r="BD764" s="1"/>
      <c r="BE764" s="1"/>
      <c r="BF764" s="1"/>
    </row>
    <row r="765" spans="1:58" ht="12.75" customHeight="1" x14ac:dyDescent="0.2">
      <c r="A765" s="257"/>
      <c r="B765" s="257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258"/>
      <c r="BB765" s="259"/>
      <c r="BC765" s="1"/>
      <c r="BD765" s="1"/>
      <c r="BE765" s="1"/>
      <c r="BF765" s="1"/>
    </row>
    <row r="766" spans="1:58" ht="12.75" customHeight="1" x14ac:dyDescent="0.2">
      <c r="A766" s="257"/>
      <c r="B766" s="257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258"/>
      <c r="BB766" s="259"/>
      <c r="BC766" s="1"/>
      <c r="BD766" s="1"/>
      <c r="BE766" s="1"/>
      <c r="BF766" s="1"/>
    </row>
    <row r="767" spans="1:58" ht="12.75" customHeight="1" x14ac:dyDescent="0.2">
      <c r="A767" s="257"/>
      <c r="B767" s="257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258"/>
      <c r="BB767" s="259"/>
      <c r="BC767" s="1"/>
      <c r="BD767" s="1"/>
      <c r="BE767" s="1"/>
      <c r="BF767" s="1"/>
    </row>
    <row r="768" spans="1:58" ht="12.75" customHeight="1" x14ac:dyDescent="0.2">
      <c r="A768" s="257"/>
      <c r="B768" s="257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258"/>
      <c r="BB768" s="259"/>
      <c r="BC768" s="1"/>
      <c r="BD768" s="1"/>
      <c r="BE768" s="1"/>
      <c r="BF768" s="1"/>
    </row>
    <row r="769" spans="1:58" ht="12.75" customHeight="1" x14ac:dyDescent="0.2">
      <c r="A769" s="257"/>
      <c r="B769" s="257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258"/>
      <c r="BB769" s="259"/>
      <c r="BC769" s="1"/>
      <c r="BD769" s="1"/>
      <c r="BE769" s="1"/>
      <c r="BF769" s="1"/>
    </row>
    <row r="770" spans="1:58" ht="12.75" customHeight="1" x14ac:dyDescent="0.2">
      <c r="A770" s="257"/>
      <c r="B770" s="257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258"/>
      <c r="BB770" s="259"/>
      <c r="BC770" s="1"/>
      <c r="BD770" s="1"/>
      <c r="BE770" s="1"/>
      <c r="BF770" s="1"/>
    </row>
    <row r="771" spans="1:58" ht="12.75" customHeight="1" x14ac:dyDescent="0.2">
      <c r="A771" s="257"/>
      <c r="B771" s="257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258"/>
      <c r="BB771" s="259"/>
      <c r="BC771" s="1"/>
      <c r="BD771" s="1"/>
      <c r="BE771" s="1"/>
      <c r="BF771" s="1"/>
    </row>
    <row r="772" spans="1:58" ht="12.75" customHeight="1" x14ac:dyDescent="0.2">
      <c r="A772" s="257"/>
      <c r="B772" s="257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258"/>
      <c r="BB772" s="259"/>
      <c r="BC772" s="1"/>
      <c r="BD772" s="1"/>
      <c r="BE772" s="1"/>
      <c r="BF772" s="1"/>
    </row>
    <row r="773" spans="1:58" ht="12.75" customHeight="1" x14ac:dyDescent="0.2">
      <c r="A773" s="257"/>
      <c r="B773" s="257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258"/>
      <c r="BB773" s="259"/>
      <c r="BC773" s="1"/>
      <c r="BD773" s="1"/>
      <c r="BE773" s="1"/>
      <c r="BF773" s="1"/>
    </row>
    <row r="774" spans="1:58" ht="12.75" customHeight="1" x14ac:dyDescent="0.2">
      <c r="A774" s="257"/>
      <c r="B774" s="257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258"/>
      <c r="BB774" s="259"/>
      <c r="BC774" s="1"/>
      <c r="BD774" s="1"/>
      <c r="BE774" s="1"/>
      <c r="BF774" s="1"/>
    </row>
    <row r="775" spans="1:58" ht="12.75" customHeight="1" x14ac:dyDescent="0.2">
      <c r="A775" s="257"/>
      <c r="B775" s="257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258"/>
      <c r="BB775" s="259"/>
      <c r="BC775" s="1"/>
      <c r="BD775" s="1"/>
      <c r="BE775" s="1"/>
      <c r="BF775" s="1"/>
    </row>
    <row r="776" spans="1:58" ht="12.75" customHeight="1" x14ac:dyDescent="0.2">
      <c r="A776" s="257"/>
      <c r="B776" s="257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258"/>
      <c r="BB776" s="259"/>
      <c r="BC776" s="1"/>
      <c r="BD776" s="1"/>
      <c r="BE776" s="1"/>
      <c r="BF776" s="1"/>
    </row>
    <row r="777" spans="1:58" ht="12.75" customHeight="1" x14ac:dyDescent="0.2">
      <c r="A777" s="257"/>
      <c r="B777" s="257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258"/>
      <c r="BB777" s="259"/>
      <c r="BC777" s="1"/>
      <c r="BD777" s="1"/>
      <c r="BE777" s="1"/>
      <c r="BF777" s="1"/>
    </row>
    <row r="778" spans="1:58" ht="12.75" customHeight="1" x14ac:dyDescent="0.2">
      <c r="A778" s="257"/>
      <c r="B778" s="257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258"/>
      <c r="BB778" s="259"/>
      <c r="BC778" s="1"/>
      <c r="BD778" s="1"/>
      <c r="BE778" s="1"/>
      <c r="BF778" s="1"/>
    </row>
    <row r="779" spans="1:58" ht="12.75" customHeight="1" x14ac:dyDescent="0.2">
      <c r="A779" s="257"/>
      <c r="B779" s="257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258"/>
      <c r="BB779" s="259"/>
      <c r="BC779" s="1"/>
      <c r="BD779" s="1"/>
      <c r="BE779" s="1"/>
      <c r="BF779" s="1"/>
    </row>
    <row r="780" spans="1:58" ht="12.75" customHeight="1" x14ac:dyDescent="0.2">
      <c r="A780" s="257"/>
      <c r="B780" s="257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258"/>
      <c r="BB780" s="259"/>
      <c r="BC780" s="1"/>
      <c r="BD780" s="1"/>
      <c r="BE780" s="1"/>
      <c r="BF780" s="1"/>
    </row>
    <row r="781" spans="1:58" ht="12.75" customHeight="1" x14ac:dyDescent="0.2">
      <c r="A781" s="257"/>
      <c r="B781" s="257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258"/>
      <c r="BB781" s="259"/>
      <c r="BC781" s="1"/>
      <c r="BD781" s="1"/>
      <c r="BE781" s="1"/>
      <c r="BF781" s="1"/>
    </row>
    <row r="782" spans="1:58" ht="12.75" customHeight="1" x14ac:dyDescent="0.2">
      <c r="A782" s="257"/>
      <c r="B782" s="257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258"/>
      <c r="BB782" s="259"/>
      <c r="BC782" s="1"/>
      <c r="BD782" s="1"/>
      <c r="BE782" s="1"/>
      <c r="BF782" s="1"/>
    </row>
    <row r="783" spans="1:58" ht="12.75" customHeight="1" x14ac:dyDescent="0.2">
      <c r="A783" s="257"/>
      <c r="B783" s="257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258"/>
      <c r="BB783" s="259"/>
      <c r="BC783" s="1"/>
      <c r="BD783" s="1"/>
      <c r="BE783" s="1"/>
      <c r="BF783" s="1"/>
    </row>
    <row r="784" spans="1:58" ht="12.75" customHeight="1" x14ac:dyDescent="0.2">
      <c r="A784" s="257"/>
      <c r="B784" s="257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258"/>
      <c r="BB784" s="259"/>
      <c r="BC784" s="1"/>
      <c r="BD784" s="1"/>
      <c r="BE784" s="1"/>
      <c r="BF784" s="1"/>
    </row>
    <row r="785" spans="1:58" ht="12.75" customHeight="1" x14ac:dyDescent="0.2">
      <c r="A785" s="257"/>
      <c r="B785" s="257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258"/>
      <c r="BB785" s="259"/>
      <c r="BC785" s="1"/>
      <c r="BD785" s="1"/>
      <c r="BE785" s="1"/>
      <c r="BF785" s="1"/>
    </row>
    <row r="786" spans="1:58" ht="12.75" customHeight="1" x14ac:dyDescent="0.2">
      <c r="A786" s="257"/>
      <c r="B786" s="257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258"/>
      <c r="BB786" s="259"/>
      <c r="BC786" s="1"/>
      <c r="BD786" s="1"/>
      <c r="BE786" s="1"/>
      <c r="BF786" s="1"/>
    </row>
    <row r="787" spans="1:58" ht="12.75" customHeight="1" x14ac:dyDescent="0.2">
      <c r="A787" s="257"/>
      <c r="B787" s="257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258"/>
      <c r="BB787" s="259"/>
      <c r="BC787" s="1"/>
      <c r="BD787" s="1"/>
      <c r="BE787" s="1"/>
      <c r="BF787" s="1"/>
    </row>
    <row r="788" spans="1:58" ht="12.75" customHeight="1" x14ac:dyDescent="0.2">
      <c r="A788" s="257"/>
      <c r="B788" s="257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258"/>
      <c r="BB788" s="259"/>
      <c r="BC788" s="1"/>
      <c r="BD788" s="1"/>
      <c r="BE788" s="1"/>
      <c r="BF788" s="1"/>
    </row>
    <row r="789" spans="1:58" ht="12.75" customHeight="1" x14ac:dyDescent="0.2">
      <c r="A789" s="257"/>
      <c r="B789" s="257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258"/>
      <c r="BB789" s="259"/>
      <c r="BC789" s="1"/>
      <c r="BD789" s="1"/>
      <c r="BE789" s="1"/>
      <c r="BF789" s="1"/>
    </row>
    <row r="790" spans="1:58" ht="12.75" customHeight="1" x14ac:dyDescent="0.2">
      <c r="A790" s="257"/>
      <c r="B790" s="257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258"/>
      <c r="BB790" s="259"/>
      <c r="BC790" s="1"/>
      <c r="BD790" s="1"/>
      <c r="BE790" s="1"/>
      <c r="BF790" s="1"/>
    </row>
    <row r="791" spans="1:58" ht="12.75" customHeight="1" x14ac:dyDescent="0.2">
      <c r="A791" s="257"/>
      <c r="B791" s="257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258"/>
      <c r="BB791" s="259"/>
      <c r="BC791" s="1"/>
      <c r="BD791" s="1"/>
      <c r="BE791" s="1"/>
      <c r="BF791" s="1"/>
    </row>
    <row r="792" spans="1:58" ht="12.75" customHeight="1" x14ac:dyDescent="0.2">
      <c r="A792" s="257"/>
      <c r="B792" s="257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258"/>
      <c r="BB792" s="259"/>
      <c r="BC792" s="1"/>
      <c r="BD792" s="1"/>
      <c r="BE792" s="1"/>
      <c r="BF792" s="1"/>
    </row>
    <row r="793" spans="1:58" ht="12.75" customHeight="1" x14ac:dyDescent="0.2">
      <c r="A793" s="257"/>
      <c r="B793" s="257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258"/>
      <c r="BB793" s="259"/>
      <c r="BC793" s="1"/>
      <c r="BD793" s="1"/>
      <c r="BE793" s="1"/>
      <c r="BF793" s="1"/>
    </row>
    <row r="794" spans="1:58" ht="12.75" customHeight="1" x14ac:dyDescent="0.2">
      <c r="A794" s="257"/>
      <c r="B794" s="257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258"/>
      <c r="BB794" s="259"/>
      <c r="BC794" s="1"/>
      <c r="BD794" s="1"/>
      <c r="BE794" s="1"/>
      <c r="BF794" s="1"/>
    </row>
    <row r="795" spans="1:58" ht="12.75" customHeight="1" x14ac:dyDescent="0.2">
      <c r="A795" s="257"/>
      <c r="B795" s="257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258"/>
      <c r="BB795" s="259"/>
      <c r="BC795" s="1"/>
      <c r="BD795" s="1"/>
      <c r="BE795" s="1"/>
      <c r="BF795" s="1"/>
    </row>
    <row r="796" spans="1:58" ht="12.75" customHeight="1" x14ac:dyDescent="0.2">
      <c r="A796" s="257"/>
      <c r="B796" s="257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258"/>
      <c r="BB796" s="259"/>
      <c r="BC796" s="1"/>
      <c r="BD796" s="1"/>
      <c r="BE796" s="1"/>
      <c r="BF796" s="1"/>
    </row>
    <row r="797" spans="1:58" ht="12.75" customHeight="1" x14ac:dyDescent="0.2">
      <c r="A797" s="257"/>
      <c r="B797" s="257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258"/>
      <c r="BB797" s="259"/>
      <c r="BC797" s="1"/>
      <c r="BD797" s="1"/>
      <c r="BE797" s="1"/>
      <c r="BF797" s="1"/>
    </row>
    <row r="798" spans="1:58" ht="12.75" customHeight="1" x14ac:dyDescent="0.2">
      <c r="A798" s="257"/>
      <c r="B798" s="257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258"/>
      <c r="BB798" s="259"/>
      <c r="BC798" s="1"/>
      <c r="BD798" s="1"/>
      <c r="BE798" s="1"/>
      <c r="BF798" s="1"/>
    </row>
    <row r="799" spans="1:58" ht="12.75" customHeight="1" x14ac:dyDescent="0.2">
      <c r="A799" s="257"/>
      <c r="B799" s="257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258"/>
      <c r="BB799" s="259"/>
      <c r="BC799" s="1"/>
      <c r="BD799" s="1"/>
      <c r="BE799" s="1"/>
      <c r="BF799" s="1"/>
    </row>
    <row r="800" spans="1:58" ht="12.75" customHeight="1" x14ac:dyDescent="0.2">
      <c r="A800" s="257"/>
      <c r="B800" s="257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258"/>
      <c r="BB800" s="259"/>
      <c r="BC800" s="1"/>
      <c r="BD800" s="1"/>
      <c r="BE800" s="1"/>
      <c r="BF800" s="1"/>
    </row>
    <row r="801" spans="1:58" ht="12.75" customHeight="1" x14ac:dyDescent="0.2">
      <c r="A801" s="257"/>
      <c r="B801" s="257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258"/>
      <c r="BB801" s="259"/>
      <c r="BC801" s="1"/>
      <c r="BD801" s="1"/>
      <c r="BE801" s="1"/>
      <c r="BF801" s="1"/>
    </row>
    <row r="802" spans="1:58" ht="12.75" customHeight="1" x14ac:dyDescent="0.2">
      <c r="A802" s="257"/>
      <c r="B802" s="257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258"/>
      <c r="BB802" s="259"/>
      <c r="BC802" s="1"/>
      <c r="BD802" s="1"/>
      <c r="BE802" s="1"/>
      <c r="BF802" s="1"/>
    </row>
    <row r="803" spans="1:58" ht="12.75" customHeight="1" x14ac:dyDescent="0.2">
      <c r="A803" s="257"/>
      <c r="B803" s="257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258"/>
      <c r="BB803" s="259"/>
      <c r="BC803" s="1"/>
      <c r="BD803" s="1"/>
      <c r="BE803" s="1"/>
      <c r="BF803" s="1"/>
    </row>
    <row r="804" spans="1:58" ht="12.75" customHeight="1" x14ac:dyDescent="0.2">
      <c r="A804" s="257"/>
      <c r="B804" s="257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258"/>
      <c r="BB804" s="259"/>
      <c r="BC804" s="1"/>
      <c r="BD804" s="1"/>
      <c r="BE804" s="1"/>
      <c r="BF804" s="1"/>
    </row>
    <row r="805" spans="1:58" ht="12.75" customHeight="1" x14ac:dyDescent="0.2">
      <c r="A805" s="257"/>
      <c r="B805" s="257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258"/>
      <c r="BB805" s="259"/>
      <c r="BC805" s="1"/>
      <c r="BD805" s="1"/>
      <c r="BE805" s="1"/>
      <c r="BF805" s="1"/>
    </row>
    <row r="806" spans="1:58" ht="12.75" customHeight="1" x14ac:dyDescent="0.2">
      <c r="A806" s="257"/>
      <c r="B806" s="257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258"/>
      <c r="BB806" s="259"/>
      <c r="BC806" s="1"/>
      <c r="BD806" s="1"/>
      <c r="BE806" s="1"/>
      <c r="BF806" s="1"/>
    </row>
    <row r="807" spans="1:58" ht="12.75" customHeight="1" x14ac:dyDescent="0.2">
      <c r="A807" s="257"/>
      <c r="B807" s="257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258"/>
      <c r="BB807" s="259"/>
      <c r="BC807" s="1"/>
      <c r="BD807" s="1"/>
      <c r="BE807" s="1"/>
      <c r="BF807" s="1"/>
    </row>
    <row r="808" spans="1:58" ht="12.75" customHeight="1" x14ac:dyDescent="0.2">
      <c r="A808" s="257"/>
      <c r="B808" s="257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258"/>
      <c r="BB808" s="259"/>
      <c r="BC808" s="1"/>
      <c r="BD808" s="1"/>
      <c r="BE808" s="1"/>
      <c r="BF808" s="1"/>
    </row>
    <row r="809" spans="1:58" ht="12.75" customHeight="1" x14ac:dyDescent="0.2">
      <c r="A809" s="257"/>
      <c r="B809" s="257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258"/>
      <c r="BB809" s="259"/>
      <c r="BC809" s="1"/>
      <c r="BD809" s="1"/>
      <c r="BE809" s="1"/>
      <c r="BF809" s="1"/>
    </row>
    <row r="810" spans="1:58" ht="12.75" customHeight="1" x14ac:dyDescent="0.2">
      <c r="A810" s="257"/>
      <c r="B810" s="257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258"/>
      <c r="BB810" s="259"/>
      <c r="BC810" s="1"/>
      <c r="BD810" s="1"/>
      <c r="BE810" s="1"/>
      <c r="BF810" s="1"/>
    </row>
    <row r="811" spans="1:58" ht="12.75" customHeight="1" x14ac:dyDescent="0.2">
      <c r="A811" s="257"/>
      <c r="B811" s="257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258"/>
      <c r="BB811" s="259"/>
      <c r="BC811" s="1"/>
      <c r="BD811" s="1"/>
      <c r="BE811" s="1"/>
      <c r="BF811" s="1"/>
    </row>
    <row r="812" spans="1:58" ht="12.75" customHeight="1" x14ac:dyDescent="0.2">
      <c r="A812" s="257"/>
      <c r="B812" s="257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258"/>
      <c r="BB812" s="259"/>
      <c r="BC812" s="1"/>
      <c r="BD812" s="1"/>
      <c r="BE812" s="1"/>
      <c r="BF812" s="1"/>
    </row>
    <row r="813" spans="1:58" ht="12.75" customHeight="1" x14ac:dyDescent="0.2">
      <c r="A813" s="257"/>
      <c r="B813" s="257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258"/>
      <c r="BB813" s="259"/>
      <c r="BC813" s="1"/>
      <c r="BD813" s="1"/>
      <c r="BE813" s="1"/>
      <c r="BF813" s="1"/>
    </row>
    <row r="814" spans="1:58" ht="12.75" customHeight="1" x14ac:dyDescent="0.2">
      <c r="A814" s="257"/>
      <c r="B814" s="257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258"/>
      <c r="BB814" s="259"/>
      <c r="BC814" s="1"/>
      <c r="BD814" s="1"/>
      <c r="BE814" s="1"/>
      <c r="BF814" s="1"/>
    </row>
    <row r="815" spans="1:58" ht="12.75" customHeight="1" x14ac:dyDescent="0.2">
      <c r="A815" s="257"/>
      <c r="B815" s="257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258"/>
      <c r="BB815" s="259"/>
      <c r="BC815" s="1"/>
      <c r="BD815" s="1"/>
      <c r="BE815" s="1"/>
      <c r="BF815" s="1"/>
    </row>
    <row r="816" spans="1:58" ht="12.75" customHeight="1" x14ac:dyDescent="0.2">
      <c r="A816" s="257"/>
      <c r="B816" s="257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258"/>
      <c r="BB816" s="259"/>
      <c r="BC816" s="1"/>
      <c r="BD816" s="1"/>
      <c r="BE816" s="1"/>
      <c r="BF816" s="1"/>
    </row>
    <row r="817" spans="1:58" ht="12.75" customHeight="1" x14ac:dyDescent="0.2">
      <c r="A817" s="257"/>
      <c r="B817" s="257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258"/>
      <c r="BB817" s="259"/>
      <c r="BC817" s="1"/>
      <c r="BD817" s="1"/>
      <c r="BE817" s="1"/>
      <c r="BF817" s="1"/>
    </row>
    <row r="818" spans="1:58" ht="12.75" customHeight="1" x14ac:dyDescent="0.2">
      <c r="A818" s="257"/>
      <c r="B818" s="257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258"/>
      <c r="BB818" s="259"/>
      <c r="BC818" s="1"/>
      <c r="BD818" s="1"/>
      <c r="BE818" s="1"/>
      <c r="BF818" s="1"/>
    </row>
    <row r="819" spans="1:58" ht="12.75" customHeight="1" x14ac:dyDescent="0.2">
      <c r="A819" s="257"/>
      <c r="B819" s="257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258"/>
      <c r="BB819" s="259"/>
      <c r="BC819" s="1"/>
      <c r="BD819" s="1"/>
      <c r="BE819" s="1"/>
      <c r="BF819" s="1"/>
    </row>
    <row r="820" spans="1:58" ht="12.75" customHeight="1" x14ac:dyDescent="0.2">
      <c r="A820" s="257"/>
      <c r="B820" s="257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258"/>
      <c r="BB820" s="259"/>
      <c r="BC820" s="1"/>
      <c r="BD820" s="1"/>
      <c r="BE820" s="1"/>
      <c r="BF820" s="1"/>
    </row>
    <row r="821" spans="1:58" ht="12.75" customHeight="1" x14ac:dyDescent="0.2">
      <c r="A821" s="257"/>
      <c r="B821" s="257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258"/>
      <c r="BB821" s="259"/>
      <c r="BC821" s="1"/>
      <c r="BD821" s="1"/>
      <c r="BE821" s="1"/>
      <c r="BF821" s="1"/>
    </row>
    <row r="822" spans="1:58" ht="12.75" customHeight="1" x14ac:dyDescent="0.2">
      <c r="A822" s="257"/>
      <c r="B822" s="257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258"/>
      <c r="BB822" s="259"/>
      <c r="BC822" s="1"/>
      <c r="BD822" s="1"/>
      <c r="BE822" s="1"/>
      <c r="BF822" s="1"/>
    </row>
    <row r="823" spans="1:58" ht="12.75" customHeight="1" x14ac:dyDescent="0.2">
      <c r="A823" s="257"/>
      <c r="B823" s="257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258"/>
      <c r="BB823" s="259"/>
      <c r="BC823" s="1"/>
      <c r="BD823" s="1"/>
      <c r="BE823" s="1"/>
      <c r="BF823" s="1"/>
    </row>
    <row r="824" spans="1:58" ht="12.75" customHeight="1" x14ac:dyDescent="0.2">
      <c r="A824" s="257"/>
      <c r="B824" s="257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258"/>
      <c r="BB824" s="259"/>
      <c r="BC824" s="1"/>
      <c r="BD824" s="1"/>
      <c r="BE824" s="1"/>
      <c r="BF824" s="1"/>
    </row>
    <row r="825" spans="1:58" ht="12.75" customHeight="1" x14ac:dyDescent="0.2">
      <c r="A825" s="257"/>
      <c r="B825" s="257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258"/>
      <c r="BB825" s="259"/>
      <c r="BC825" s="1"/>
      <c r="BD825" s="1"/>
      <c r="BE825" s="1"/>
      <c r="BF825" s="1"/>
    </row>
    <row r="826" spans="1:58" ht="12.75" customHeight="1" x14ac:dyDescent="0.2">
      <c r="A826" s="257"/>
      <c r="B826" s="257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258"/>
      <c r="BB826" s="259"/>
      <c r="BC826" s="1"/>
      <c r="BD826" s="1"/>
      <c r="BE826" s="1"/>
      <c r="BF826" s="1"/>
    </row>
    <row r="827" spans="1:58" ht="12.75" customHeight="1" x14ac:dyDescent="0.2">
      <c r="A827" s="257"/>
      <c r="B827" s="257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258"/>
      <c r="BB827" s="259"/>
      <c r="BC827" s="1"/>
      <c r="BD827" s="1"/>
      <c r="BE827" s="1"/>
      <c r="BF827" s="1"/>
    </row>
    <row r="828" spans="1:58" ht="12.75" customHeight="1" x14ac:dyDescent="0.2">
      <c r="A828" s="257"/>
      <c r="B828" s="257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258"/>
      <c r="BB828" s="259"/>
      <c r="BC828" s="1"/>
      <c r="BD828" s="1"/>
      <c r="BE828" s="1"/>
      <c r="BF828" s="1"/>
    </row>
    <row r="829" spans="1:58" ht="12.75" customHeight="1" x14ac:dyDescent="0.2">
      <c r="A829" s="257"/>
      <c r="B829" s="257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258"/>
      <c r="BB829" s="259"/>
      <c r="BC829" s="1"/>
      <c r="BD829" s="1"/>
      <c r="BE829" s="1"/>
      <c r="BF829" s="1"/>
    </row>
    <row r="830" spans="1:58" ht="12.75" customHeight="1" x14ac:dyDescent="0.2">
      <c r="A830" s="257"/>
      <c r="B830" s="257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258"/>
      <c r="BB830" s="259"/>
      <c r="BC830" s="1"/>
      <c r="BD830" s="1"/>
      <c r="BE830" s="1"/>
      <c r="BF830" s="1"/>
    </row>
    <row r="831" spans="1:58" ht="12.75" customHeight="1" x14ac:dyDescent="0.2">
      <c r="A831" s="257"/>
      <c r="B831" s="257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258"/>
      <c r="BB831" s="259"/>
      <c r="BC831" s="1"/>
      <c r="BD831" s="1"/>
      <c r="BE831" s="1"/>
      <c r="BF831" s="1"/>
    </row>
    <row r="832" spans="1:58" ht="12.75" customHeight="1" x14ac:dyDescent="0.2">
      <c r="A832" s="257"/>
      <c r="B832" s="257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258"/>
      <c r="BB832" s="259"/>
      <c r="BC832" s="1"/>
      <c r="BD832" s="1"/>
      <c r="BE832" s="1"/>
      <c r="BF832" s="1"/>
    </row>
    <row r="833" spans="1:58" ht="12.75" customHeight="1" x14ac:dyDescent="0.2">
      <c r="A833" s="257"/>
      <c r="B833" s="257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258"/>
      <c r="BB833" s="259"/>
      <c r="BC833" s="1"/>
      <c r="BD833" s="1"/>
      <c r="BE833" s="1"/>
      <c r="BF833" s="1"/>
    </row>
    <row r="834" spans="1:58" ht="12.75" customHeight="1" x14ac:dyDescent="0.2">
      <c r="A834" s="257"/>
      <c r="B834" s="257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258"/>
      <c r="BB834" s="259"/>
      <c r="BC834" s="1"/>
      <c r="BD834" s="1"/>
      <c r="BE834" s="1"/>
      <c r="BF834" s="1"/>
    </row>
    <row r="835" spans="1:58" ht="12.75" customHeight="1" x14ac:dyDescent="0.2">
      <c r="A835" s="257"/>
      <c r="B835" s="257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258"/>
      <c r="BB835" s="259"/>
      <c r="BC835" s="1"/>
      <c r="BD835" s="1"/>
      <c r="BE835" s="1"/>
      <c r="BF835" s="1"/>
    </row>
    <row r="836" spans="1:58" ht="12.75" customHeight="1" x14ac:dyDescent="0.2">
      <c r="A836" s="257"/>
      <c r="B836" s="257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258"/>
      <c r="BB836" s="259"/>
      <c r="BC836" s="1"/>
      <c r="BD836" s="1"/>
      <c r="BE836" s="1"/>
      <c r="BF836" s="1"/>
    </row>
    <row r="837" spans="1:58" ht="12.75" customHeight="1" x14ac:dyDescent="0.2">
      <c r="A837" s="257"/>
      <c r="B837" s="257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258"/>
      <c r="BB837" s="259"/>
      <c r="BC837" s="1"/>
      <c r="BD837" s="1"/>
      <c r="BE837" s="1"/>
      <c r="BF837" s="1"/>
    </row>
    <row r="838" spans="1:58" ht="12.75" customHeight="1" x14ac:dyDescent="0.2">
      <c r="A838" s="257"/>
      <c r="B838" s="257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258"/>
      <c r="BB838" s="259"/>
      <c r="BC838" s="1"/>
      <c r="BD838" s="1"/>
      <c r="BE838" s="1"/>
      <c r="BF838" s="1"/>
    </row>
    <row r="839" spans="1:58" ht="12.75" customHeight="1" x14ac:dyDescent="0.2">
      <c r="A839" s="257"/>
      <c r="B839" s="257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258"/>
      <c r="BB839" s="259"/>
      <c r="BC839" s="1"/>
      <c r="BD839" s="1"/>
      <c r="BE839" s="1"/>
      <c r="BF839" s="1"/>
    </row>
    <row r="840" spans="1:58" ht="12.75" customHeight="1" x14ac:dyDescent="0.2">
      <c r="A840" s="257"/>
      <c r="B840" s="257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258"/>
      <c r="BB840" s="259"/>
      <c r="BC840" s="1"/>
      <c r="BD840" s="1"/>
      <c r="BE840" s="1"/>
      <c r="BF840" s="1"/>
    </row>
    <row r="841" spans="1:58" ht="12.75" customHeight="1" x14ac:dyDescent="0.2">
      <c r="A841" s="257"/>
      <c r="B841" s="257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258"/>
      <c r="BB841" s="259"/>
      <c r="BC841" s="1"/>
      <c r="BD841" s="1"/>
      <c r="BE841" s="1"/>
      <c r="BF841" s="1"/>
    </row>
    <row r="842" spans="1:58" ht="12.75" customHeight="1" x14ac:dyDescent="0.2">
      <c r="A842" s="257"/>
      <c r="B842" s="257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258"/>
      <c r="BB842" s="259"/>
      <c r="BC842" s="1"/>
      <c r="BD842" s="1"/>
      <c r="BE842" s="1"/>
      <c r="BF842" s="1"/>
    </row>
    <row r="843" spans="1:58" ht="12.75" customHeight="1" x14ac:dyDescent="0.2">
      <c r="A843" s="257"/>
      <c r="B843" s="257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258"/>
      <c r="BB843" s="259"/>
      <c r="BC843" s="1"/>
      <c r="BD843" s="1"/>
      <c r="BE843" s="1"/>
      <c r="BF843" s="1"/>
    </row>
    <row r="844" spans="1:58" ht="12.75" customHeight="1" x14ac:dyDescent="0.2">
      <c r="A844" s="257"/>
      <c r="B844" s="257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258"/>
      <c r="BB844" s="259"/>
      <c r="BC844" s="1"/>
      <c r="BD844" s="1"/>
      <c r="BE844" s="1"/>
      <c r="BF844" s="1"/>
    </row>
    <row r="845" spans="1:58" ht="12.75" customHeight="1" x14ac:dyDescent="0.2">
      <c r="A845" s="257"/>
      <c r="B845" s="257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258"/>
      <c r="BB845" s="259"/>
      <c r="BC845" s="1"/>
      <c r="BD845" s="1"/>
      <c r="BE845" s="1"/>
      <c r="BF845" s="1"/>
    </row>
    <row r="846" spans="1:58" ht="12.75" customHeight="1" x14ac:dyDescent="0.2">
      <c r="A846" s="257"/>
      <c r="B846" s="257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258"/>
      <c r="BB846" s="259"/>
      <c r="BC846" s="1"/>
      <c r="BD846" s="1"/>
      <c r="BE846" s="1"/>
      <c r="BF846" s="1"/>
    </row>
    <row r="847" spans="1:58" ht="12.75" customHeight="1" x14ac:dyDescent="0.2">
      <c r="A847" s="257"/>
      <c r="B847" s="257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258"/>
      <c r="BB847" s="259"/>
      <c r="BC847" s="1"/>
      <c r="BD847" s="1"/>
      <c r="BE847" s="1"/>
      <c r="BF847" s="1"/>
    </row>
    <row r="848" spans="1:58" ht="12.75" customHeight="1" x14ac:dyDescent="0.2">
      <c r="A848" s="257"/>
      <c r="B848" s="257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258"/>
      <c r="BB848" s="259"/>
      <c r="BC848" s="1"/>
      <c r="BD848" s="1"/>
      <c r="BE848" s="1"/>
      <c r="BF848" s="1"/>
    </row>
    <row r="849" spans="1:58" ht="12.75" customHeight="1" x14ac:dyDescent="0.2">
      <c r="A849" s="257"/>
      <c r="B849" s="257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258"/>
      <c r="BB849" s="259"/>
      <c r="BC849" s="1"/>
      <c r="BD849" s="1"/>
      <c r="BE849" s="1"/>
      <c r="BF849" s="1"/>
    </row>
    <row r="850" spans="1:58" ht="12.75" customHeight="1" x14ac:dyDescent="0.2">
      <c r="A850" s="257"/>
      <c r="B850" s="257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258"/>
      <c r="BB850" s="259"/>
      <c r="BC850" s="1"/>
      <c r="BD850" s="1"/>
      <c r="BE850" s="1"/>
      <c r="BF850" s="1"/>
    </row>
    <row r="851" spans="1:58" ht="12.75" customHeight="1" x14ac:dyDescent="0.2">
      <c r="A851" s="257"/>
      <c r="B851" s="257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258"/>
      <c r="BB851" s="259"/>
      <c r="BC851" s="1"/>
      <c r="BD851" s="1"/>
      <c r="BE851" s="1"/>
      <c r="BF851" s="1"/>
    </row>
    <row r="852" spans="1:58" ht="12.75" customHeight="1" x14ac:dyDescent="0.2">
      <c r="A852" s="257"/>
      <c r="B852" s="257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258"/>
      <c r="BB852" s="259"/>
      <c r="BC852" s="1"/>
      <c r="BD852" s="1"/>
      <c r="BE852" s="1"/>
      <c r="BF852" s="1"/>
    </row>
    <row r="853" spans="1:58" ht="12.75" customHeight="1" x14ac:dyDescent="0.2">
      <c r="A853" s="257"/>
      <c r="B853" s="257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258"/>
      <c r="BB853" s="259"/>
      <c r="BC853" s="1"/>
      <c r="BD853" s="1"/>
      <c r="BE853" s="1"/>
      <c r="BF853" s="1"/>
    </row>
    <row r="854" spans="1:58" ht="12.75" customHeight="1" x14ac:dyDescent="0.2">
      <c r="A854" s="257"/>
      <c r="B854" s="257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258"/>
      <c r="BB854" s="259"/>
      <c r="BC854" s="1"/>
      <c r="BD854" s="1"/>
      <c r="BE854" s="1"/>
      <c r="BF854" s="1"/>
    </row>
    <row r="855" spans="1:58" ht="12.75" customHeight="1" x14ac:dyDescent="0.2">
      <c r="A855" s="257"/>
      <c r="B855" s="257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258"/>
      <c r="BB855" s="259"/>
      <c r="BC855" s="1"/>
      <c r="BD855" s="1"/>
      <c r="BE855" s="1"/>
      <c r="BF855" s="1"/>
    </row>
    <row r="856" spans="1:58" ht="12.75" customHeight="1" x14ac:dyDescent="0.2">
      <c r="A856" s="257"/>
      <c r="B856" s="257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258"/>
      <c r="BB856" s="259"/>
      <c r="BC856" s="1"/>
      <c r="BD856" s="1"/>
      <c r="BE856" s="1"/>
      <c r="BF856" s="1"/>
    </row>
    <row r="857" spans="1:58" ht="12.75" customHeight="1" x14ac:dyDescent="0.2">
      <c r="A857" s="257"/>
      <c r="B857" s="257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258"/>
      <c r="BB857" s="259"/>
      <c r="BC857" s="1"/>
      <c r="BD857" s="1"/>
      <c r="BE857" s="1"/>
      <c r="BF857" s="1"/>
    </row>
    <row r="858" spans="1:58" ht="12.75" customHeight="1" x14ac:dyDescent="0.2">
      <c r="A858" s="257"/>
      <c r="B858" s="257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258"/>
      <c r="BB858" s="259"/>
      <c r="BC858" s="1"/>
      <c r="BD858" s="1"/>
      <c r="BE858" s="1"/>
      <c r="BF858" s="1"/>
    </row>
    <row r="859" spans="1:58" ht="12.75" customHeight="1" x14ac:dyDescent="0.2">
      <c r="A859" s="257"/>
      <c r="B859" s="257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258"/>
      <c r="BB859" s="259"/>
      <c r="BC859" s="1"/>
      <c r="BD859" s="1"/>
      <c r="BE859" s="1"/>
      <c r="BF859" s="1"/>
    </row>
    <row r="860" spans="1:58" ht="12.75" customHeight="1" x14ac:dyDescent="0.2">
      <c r="A860" s="257"/>
      <c r="B860" s="257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258"/>
      <c r="BB860" s="259"/>
      <c r="BC860" s="1"/>
      <c r="BD860" s="1"/>
      <c r="BE860" s="1"/>
      <c r="BF860" s="1"/>
    </row>
    <row r="861" spans="1:58" ht="12.75" customHeight="1" x14ac:dyDescent="0.2">
      <c r="A861" s="257"/>
      <c r="B861" s="257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258"/>
      <c r="BB861" s="259"/>
      <c r="BC861" s="1"/>
      <c r="BD861" s="1"/>
      <c r="BE861" s="1"/>
      <c r="BF861" s="1"/>
    </row>
    <row r="862" spans="1:58" ht="12.75" customHeight="1" x14ac:dyDescent="0.2">
      <c r="A862" s="257"/>
      <c r="B862" s="257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258"/>
      <c r="BB862" s="259"/>
      <c r="BC862" s="1"/>
      <c r="BD862" s="1"/>
      <c r="BE862" s="1"/>
      <c r="BF862" s="1"/>
    </row>
    <row r="863" spans="1:58" ht="12.75" customHeight="1" x14ac:dyDescent="0.2">
      <c r="A863" s="257"/>
      <c r="B863" s="257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258"/>
      <c r="BB863" s="259"/>
      <c r="BC863" s="1"/>
      <c r="BD863" s="1"/>
      <c r="BE863" s="1"/>
      <c r="BF863" s="1"/>
    </row>
    <row r="864" spans="1:58" ht="12.75" customHeight="1" x14ac:dyDescent="0.2">
      <c r="A864" s="257"/>
      <c r="B864" s="257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258"/>
      <c r="BB864" s="259"/>
      <c r="BC864" s="1"/>
      <c r="BD864" s="1"/>
      <c r="BE864" s="1"/>
      <c r="BF864" s="1"/>
    </row>
    <row r="865" spans="1:58" ht="12.75" customHeight="1" x14ac:dyDescent="0.2">
      <c r="A865" s="257"/>
      <c r="B865" s="257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258"/>
      <c r="BB865" s="259"/>
      <c r="BC865" s="1"/>
      <c r="BD865" s="1"/>
      <c r="BE865" s="1"/>
      <c r="BF865" s="1"/>
    </row>
    <row r="866" spans="1:58" ht="12.75" customHeight="1" x14ac:dyDescent="0.2">
      <c r="A866" s="257"/>
      <c r="B866" s="257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258"/>
      <c r="BB866" s="259"/>
      <c r="BC866" s="1"/>
      <c r="BD866" s="1"/>
      <c r="BE866" s="1"/>
      <c r="BF866" s="1"/>
    </row>
    <row r="867" spans="1:58" ht="12.75" customHeight="1" x14ac:dyDescent="0.2">
      <c r="A867" s="257"/>
      <c r="B867" s="257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258"/>
      <c r="BB867" s="259"/>
      <c r="BC867" s="1"/>
      <c r="BD867" s="1"/>
      <c r="BE867" s="1"/>
      <c r="BF867" s="1"/>
    </row>
    <row r="868" spans="1:58" ht="12.75" customHeight="1" x14ac:dyDescent="0.2">
      <c r="A868" s="257"/>
      <c r="B868" s="257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258"/>
      <c r="BB868" s="259"/>
      <c r="BC868" s="1"/>
      <c r="BD868" s="1"/>
      <c r="BE868" s="1"/>
      <c r="BF868" s="1"/>
    </row>
    <row r="869" spans="1:58" ht="12.75" customHeight="1" x14ac:dyDescent="0.2">
      <c r="A869" s="257"/>
      <c r="B869" s="257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258"/>
      <c r="BB869" s="259"/>
      <c r="BC869" s="1"/>
      <c r="BD869" s="1"/>
      <c r="BE869" s="1"/>
      <c r="BF869" s="1"/>
    </row>
    <row r="870" spans="1:58" ht="12.75" customHeight="1" x14ac:dyDescent="0.2">
      <c r="A870" s="257"/>
      <c r="B870" s="257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258"/>
      <c r="BB870" s="259"/>
      <c r="BC870" s="1"/>
      <c r="BD870" s="1"/>
      <c r="BE870" s="1"/>
      <c r="BF870" s="1"/>
    </row>
    <row r="871" spans="1:58" ht="12.75" customHeight="1" x14ac:dyDescent="0.2">
      <c r="A871" s="257"/>
      <c r="B871" s="257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258"/>
      <c r="BB871" s="259"/>
      <c r="BC871" s="1"/>
      <c r="BD871" s="1"/>
      <c r="BE871" s="1"/>
      <c r="BF871" s="1"/>
    </row>
    <row r="872" spans="1:58" ht="12.75" customHeight="1" x14ac:dyDescent="0.2">
      <c r="A872" s="257"/>
      <c r="B872" s="257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258"/>
      <c r="BB872" s="259"/>
      <c r="BC872" s="1"/>
      <c r="BD872" s="1"/>
      <c r="BE872" s="1"/>
      <c r="BF872" s="1"/>
    </row>
    <row r="873" spans="1:58" ht="12.75" customHeight="1" x14ac:dyDescent="0.2">
      <c r="A873" s="257"/>
      <c r="B873" s="257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258"/>
      <c r="BB873" s="259"/>
      <c r="BC873" s="1"/>
      <c r="BD873" s="1"/>
      <c r="BE873" s="1"/>
      <c r="BF873" s="1"/>
    </row>
    <row r="874" spans="1:58" ht="12.75" customHeight="1" x14ac:dyDescent="0.2">
      <c r="A874" s="257"/>
      <c r="B874" s="257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258"/>
      <c r="BB874" s="259"/>
      <c r="BC874" s="1"/>
      <c r="BD874" s="1"/>
      <c r="BE874" s="1"/>
      <c r="BF874" s="1"/>
    </row>
    <row r="875" spans="1:58" ht="12.75" customHeight="1" x14ac:dyDescent="0.2">
      <c r="A875" s="257"/>
      <c r="B875" s="257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258"/>
      <c r="BB875" s="259"/>
      <c r="BC875" s="1"/>
      <c r="BD875" s="1"/>
      <c r="BE875" s="1"/>
      <c r="BF875" s="1"/>
    </row>
    <row r="876" spans="1:58" ht="12.75" customHeight="1" x14ac:dyDescent="0.2">
      <c r="A876" s="257"/>
      <c r="B876" s="257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258"/>
      <c r="BB876" s="259"/>
      <c r="BC876" s="1"/>
      <c r="BD876" s="1"/>
      <c r="BE876" s="1"/>
      <c r="BF876" s="1"/>
    </row>
    <row r="877" spans="1:58" ht="12.75" customHeight="1" x14ac:dyDescent="0.2">
      <c r="A877" s="257"/>
      <c r="B877" s="257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258"/>
      <c r="BB877" s="259"/>
      <c r="BC877" s="1"/>
      <c r="BD877" s="1"/>
      <c r="BE877" s="1"/>
      <c r="BF877" s="1"/>
    </row>
    <row r="878" spans="1:58" ht="12.75" customHeight="1" x14ac:dyDescent="0.2">
      <c r="A878" s="257"/>
      <c r="B878" s="257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258"/>
      <c r="BB878" s="259"/>
      <c r="BC878" s="1"/>
      <c r="BD878" s="1"/>
      <c r="BE878" s="1"/>
      <c r="BF878" s="1"/>
    </row>
    <row r="879" spans="1:58" ht="12.75" customHeight="1" x14ac:dyDescent="0.2">
      <c r="A879" s="257"/>
      <c r="B879" s="257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258"/>
      <c r="BB879" s="259"/>
      <c r="BC879" s="1"/>
      <c r="BD879" s="1"/>
      <c r="BE879" s="1"/>
      <c r="BF879" s="1"/>
    </row>
    <row r="880" spans="1:58" ht="12.75" customHeight="1" x14ac:dyDescent="0.2">
      <c r="A880" s="257"/>
      <c r="B880" s="257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258"/>
      <c r="BB880" s="259"/>
      <c r="BC880" s="1"/>
      <c r="BD880" s="1"/>
      <c r="BE880" s="1"/>
      <c r="BF880" s="1"/>
    </row>
    <row r="881" spans="1:58" ht="12.75" customHeight="1" x14ac:dyDescent="0.2">
      <c r="A881" s="257"/>
      <c r="B881" s="257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258"/>
      <c r="BB881" s="259"/>
      <c r="BC881" s="1"/>
      <c r="BD881" s="1"/>
      <c r="BE881" s="1"/>
      <c r="BF881" s="1"/>
    </row>
    <row r="882" spans="1:58" ht="12.75" customHeight="1" x14ac:dyDescent="0.2">
      <c r="A882" s="257"/>
      <c r="B882" s="257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258"/>
      <c r="BB882" s="259"/>
      <c r="BC882" s="1"/>
      <c r="BD882" s="1"/>
      <c r="BE882" s="1"/>
      <c r="BF882" s="1"/>
    </row>
    <row r="883" spans="1:58" ht="12.75" customHeight="1" x14ac:dyDescent="0.2">
      <c r="A883" s="257"/>
      <c r="B883" s="257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258"/>
      <c r="BB883" s="259"/>
      <c r="BC883" s="1"/>
      <c r="BD883" s="1"/>
      <c r="BE883" s="1"/>
      <c r="BF883" s="1"/>
    </row>
    <row r="884" spans="1:58" ht="12.75" customHeight="1" x14ac:dyDescent="0.2">
      <c r="A884" s="257"/>
      <c r="B884" s="257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258"/>
      <c r="BB884" s="259"/>
      <c r="BC884" s="1"/>
      <c r="BD884" s="1"/>
      <c r="BE884" s="1"/>
      <c r="BF884" s="1"/>
    </row>
    <row r="885" spans="1:58" ht="12.75" customHeight="1" x14ac:dyDescent="0.2">
      <c r="A885" s="257"/>
      <c r="B885" s="257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258"/>
      <c r="BB885" s="259"/>
      <c r="BC885" s="1"/>
      <c r="BD885" s="1"/>
      <c r="BE885" s="1"/>
      <c r="BF885" s="1"/>
    </row>
    <row r="886" spans="1:58" ht="12.75" customHeight="1" x14ac:dyDescent="0.2">
      <c r="A886" s="257"/>
      <c r="B886" s="257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258"/>
      <c r="BB886" s="259"/>
      <c r="BC886" s="1"/>
      <c r="BD886" s="1"/>
      <c r="BE886" s="1"/>
      <c r="BF886" s="1"/>
    </row>
    <row r="887" spans="1:58" ht="12.75" customHeight="1" x14ac:dyDescent="0.2">
      <c r="A887" s="257"/>
      <c r="B887" s="257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258"/>
      <c r="BB887" s="259"/>
      <c r="BC887" s="1"/>
      <c r="BD887" s="1"/>
      <c r="BE887" s="1"/>
      <c r="BF887" s="1"/>
    </row>
    <row r="888" spans="1:58" ht="12.75" customHeight="1" x14ac:dyDescent="0.2">
      <c r="A888" s="257"/>
      <c r="B888" s="257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258"/>
      <c r="BB888" s="259"/>
      <c r="BC888" s="1"/>
      <c r="BD888" s="1"/>
      <c r="BE888" s="1"/>
      <c r="BF888" s="1"/>
    </row>
    <row r="889" spans="1:58" ht="12.75" customHeight="1" x14ac:dyDescent="0.2">
      <c r="A889" s="257"/>
      <c r="B889" s="257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258"/>
      <c r="BB889" s="259"/>
      <c r="BC889" s="1"/>
      <c r="BD889" s="1"/>
      <c r="BE889" s="1"/>
      <c r="BF889" s="1"/>
    </row>
    <row r="890" spans="1:58" ht="12.75" customHeight="1" x14ac:dyDescent="0.2">
      <c r="A890" s="257"/>
      <c r="B890" s="257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258"/>
      <c r="BB890" s="259"/>
      <c r="BC890" s="1"/>
      <c r="BD890" s="1"/>
      <c r="BE890" s="1"/>
      <c r="BF890" s="1"/>
    </row>
    <row r="891" spans="1:58" ht="12.75" customHeight="1" x14ac:dyDescent="0.2">
      <c r="A891" s="257"/>
      <c r="B891" s="257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258"/>
      <c r="BB891" s="259"/>
      <c r="BC891" s="1"/>
      <c r="BD891" s="1"/>
      <c r="BE891" s="1"/>
      <c r="BF891" s="1"/>
    </row>
    <row r="892" spans="1:58" ht="12.75" customHeight="1" x14ac:dyDescent="0.2">
      <c r="A892" s="257"/>
      <c r="B892" s="257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258"/>
      <c r="BB892" s="259"/>
      <c r="BC892" s="1"/>
      <c r="BD892" s="1"/>
      <c r="BE892" s="1"/>
      <c r="BF892" s="1"/>
    </row>
    <row r="893" spans="1:58" ht="12.75" customHeight="1" x14ac:dyDescent="0.2">
      <c r="A893" s="257"/>
      <c r="B893" s="257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258"/>
      <c r="BB893" s="259"/>
      <c r="BC893" s="1"/>
      <c r="BD893" s="1"/>
      <c r="BE893" s="1"/>
      <c r="BF893" s="1"/>
    </row>
    <row r="894" spans="1:58" ht="12.75" customHeight="1" x14ac:dyDescent="0.2">
      <c r="A894" s="257"/>
      <c r="B894" s="257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258"/>
      <c r="BB894" s="259"/>
      <c r="BC894" s="1"/>
      <c r="BD894" s="1"/>
      <c r="BE894" s="1"/>
      <c r="BF894" s="1"/>
    </row>
    <row r="895" spans="1:58" ht="12.75" customHeight="1" x14ac:dyDescent="0.2">
      <c r="A895" s="257"/>
      <c r="B895" s="257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258"/>
      <c r="BB895" s="259"/>
      <c r="BC895" s="1"/>
      <c r="BD895" s="1"/>
      <c r="BE895" s="1"/>
      <c r="BF895" s="1"/>
    </row>
    <row r="896" spans="1:58" ht="12.75" customHeight="1" x14ac:dyDescent="0.2">
      <c r="A896" s="257"/>
      <c r="B896" s="257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258"/>
      <c r="BB896" s="259"/>
      <c r="BC896" s="1"/>
      <c r="BD896" s="1"/>
      <c r="BE896" s="1"/>
      <c r="BF896" s="1"/>
    </row>
    <row r="897" spans="1:58" ht="12.75" customHeight="1" x14ac:dyDescent="0.2">
      <c r="A897" s="257"/>
      <c r="B897" s="257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258"/>
      <c r="BB897" s="259"/>
      <c r="BC897" s="1"/>
      <c r="BD897" s="1"/>
      <c r="BE897" s="1"/>
      <c r="BF897" s="1"/>
    </row>
    <row r="898" spans="1:58" ht="12.75" customHeight="1" x14ac:dyDescent="0.2">
      <c r="A898" s="257"/>
      <c r="B898" s="257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258"/>
      <c r="BB898" s="259"/>
      <c r="BC898" s="1"/>
      <c r="BD898" s="1"/>
      <c r="BE898" s="1"/>
      <c r="BF898" s="1"/>
    </row>
    <row r="899" spans="1:58" ht="12.75" customHeight="1" x14ac:dyDescent="0.2">
      <c r="A899" s="257"/>
      <c r="B899" s="257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258"/>
      <c r="BB899" s="259"/>
      <c r="BC899" s="1"/>
      <c r="BD899" s="1"/>
      <c r="BE899" s="1"/>
      <c r="BF899" s="1"/>
    </row>
    <row r="900" spans="1:58" ht="12.75" customHeight="1" x14ac:dyDescent="0.2">
      <c r="A900" s="257"/>
      <c r="B900" s="257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258"/>
      <c r="BB900" s="259"/>
      <c r="BC900" s="1"/>
      <c r="BD900" s="1"/>
      <c r="BE900" s="1"/>
      <c r="BF900" s="1"/>
    </row>
    <row r="901" spans="1:58" ht="12.75" customHeight="1" x14ac:dyDescent="0.2">
      <c r="A901" s="257"/>
      <c r="B901" s="257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258"/>
      <c r="BB901" s="259"/>
      <c r="BC901" s="1"/>
      <c r="BD901" s="1"/>
      <c r="BE901" s="1"/>
      <c r="BF901" s="1"/>
    </row>
    <row r="902" spans="1:58" ht="12.75" customHeight="1" x14ac:dyDescent="0.2">
      <c r="A902" s="257"/>
      <c r="B902" s="257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258"/>
      <c r="BB902" s="259"/>
      <c r="BC902" s="1"/>
      <c r="BD902" s="1"/>
      <c r="BE902" s="1"/>
      <c r="BF902" s="1"/>
    </row>
    <row r="903" spans="1:58" ht="12.75" customHeight="1" x14ac:dyDescent="0.2">
      <c r="A903" s="257"/>
      <c r="B903" s="257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258"/>
      <c r="BB903" s="259"/>
      <c r="BC903" s="1"/>
      <c r="BD903" s="1"/>
      <c r="BE903" s="1"/>
      <c r="BF903" s="1"/>
    </row>
    <row r="904" spans="1:58" ht="12.75" customHeight="1" x14ac:dyDescent="0.2">
      <c r="A904" s="257"/>
      <c r="B904" s="257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258"/>
      <c r="BB904" s="259"/>
      <c r="BC904" s="1"/>
      <c r="BD904" s="1"/>
      <c r="BE904" s="1"/>
      <c r="BF904" s="1"/>
    </row>
    <row r="905" spans="1:58" ht="12.75" customHeight="1" x14ac:dyDescent="0.2">
      <c r="A905" s="257"/>
      <c r="B905" s="257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258"/>
      <c r="BB905" s="259"/>
      <c r="BC905" s="1"/>
      <c r="BD905" s="1"/>
      <c r="BE905" s="1"/>
      <c r="BF905" s="1"/>
    </row>
    <row r="906" spans="1:58" ht="12.75" customHeight="1" x14ac:dyDescent="0.2">
      <c r="A906" s="257"/>
      <c r="B906" s="257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258"/>
      <c r="BB906" s="259"/>
      <c r="BC906" s="1"/>
      <c r="BD906" s="1"/>
      <c r="BE906" s="1"/>
      <c r="BF906" s="1"/>
    </row>
    <row r="907" spans="1:58" ht="12.75" customHeight="1" x14ac:dyDescent="0.2">
      <c r="A907" s="257"/>
      <c r="B907" s="257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258"/>
      <c r="BB907" s="259"/>
      <c r="BC907" s="1"/>
      <c r="BD907" s="1"/>
      <c r="BE907" s="1"/>
      <c r="BF907" s="1"/>
    </row>
    <row r="908" spans="1:58" ht="12.75" customHeight="1" x14ac:dyDescent="0.2">
      <c r="A908" s="257"/>
      <c r="B908" s="257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258"/>
      <c r="BB908" s="259"/>
      <c r="BC908" s="1"/>
      <c r="BD908" s="1"/>
      <c r="BE908" s="1"/>
      <c r="BF908" s="1"/>
    </row>
    <row r="909" spans="1:58" ht="12.75" customHeight="1" x14ac:dyDescent="0.2">
      <c r="A909" s="257"/>
      <c r="B909" s="257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258"/>
      <c r="BB909" s="259"/>
      <c r="BC909" s="1"/>
      <c r="BD909" s="1"/>
      <c r="BE909" s="1"/>
      <c r="BF909" s="1"/>
    </row>
    <row r="910" spans="1:58" ht="12.75" customHeight="1" x14ac:dyDescent="0.2">
      <c r="A910" s="257"/>
      <c r="B910" s="257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258"/>
      <c r="BB910" s="259"/>
      <c r="BC910" s="1"/>
      <c r="BD910" s="1"/>
      <c r="BE910" s="1"/>
      <c r="BF910" s="1"/>
    </row>
    <row r="911" spans="1:58" ht="12.75" customHeight="1" x14ac:dyDescent="0.2">
      <c r="A911" s="257"/>
      <c r="B911" s="257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258"/>
      <c r="BB911" s="259"/>
      <c r="BC911" s="1"/>
      <c r="BD911" s="1"/>
      <c r="BE911" s="1"/>
      <c r="BF911" s="1"/>
    </row>
    <row r="912" spans="1:58" ht="12.75" customHeight="1" x14ac:dyDescent="0.2">
      <c r="A912" s="257"/>
      <c r="B912" s="257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258"/>
      <c r="BB912" s="259"/>
      <c r="BC912" s="1"/>
      <c r="BD912" s="1"/>
      <c r="BE912" s="1"/>
      <c r="BF912" s="1"/>
    </row>
    <row r="913" spans="1:58" ht="12.75" customHeight="1" x14ac:dyDescent="0.2">
      <c r="A913" s="257"/>
      <c r="B913" s="257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258"/>
      <c r="BB913" s="259"/>
      <c r="BC913" s="1"/>
      <c r="BD913" s="1"/>
      <c r="BE913" s="1"/>
      <c r="BF913" s="1"/>
    </row>
    <row r="914" spans="1:58" ht="12.75" customHeight="1" x14ac:dyDescent="0.2">
      <c r="A914" s="257"/>
      <c r="B914" s="257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258"/>
      <c r="BB914" s="259"/>
      <c r="BC914" s="1"/>
      <c r="BD914" s="1"/>
      <c r="BE914" s="1"/>
      <c r="BF914" s="1"/>
    </row>
    <row r="915" spans="1:58" ht="12.75" customHeight="1" x14ac:dyDescent="0.2">
      <c r="A915" s="257"/>
      <c r="B915" s="257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258"/>
      <c r="BB915" s="259"/>
      <c r="BC915" s="1"/>
      <c r="BD915" s="1"/>
      <c r="BE915" s="1"/>
      <c r="BF915" s="1"/>
    </row>
    <row r="916" spans="1:58" ht="12.75" customHeight="1" x14ac:dyDescent="0.2">
      <c r="A916" s="257"/>
      <c r="B916" s="257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258"/>
      <c r="BB916" s="259"/>
      <c r="BC916" s="1"/>
      <c r="BD916" s="1"/>
      <c r="BE916" s="1"/>
      <c r="BF916" s="1"/>
    </row>
    <row r="917" spans="1:58" ht="12.75" customHeight="1" x14ac:dyDescent="0.2">
      <c r="A917" s="257"/>
      <c r="B917" s="257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258"/>
      <c r="BB917" s="259"/>
      <c r="BC917" s="1"/>
      <c r="BD917" s="1"/>
      <c r="BE917" s="1"/>
      <c r="BF917" s="1"/>
    </row>
    <row r="918" spans="1:58" ht="12.75" customHeight="1" x14ac:dyDescent="0.2">
      <c r="A918" s="257"/>
      <c r="B918" s="257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258"/>
      <c r="BB918" s="259"/>
      <c r="BC918" s="1"/>
      <c r="BD918" s="1"/>
      <c r="BE918" s="1"/>
      <c r="BF918" s="1"/>
    </row>
    <row r="919" spans="1:58" ht="12.75" customHeight="1" x14ac:dyDescent="0.2">
      <c r="A919" s="257"/>
      <c r="B919" s="257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258"/>
      <c r="BB919" s="259"/>
      <c r="BC919" s="1"/>
      <c r="BD919" s="1"/>
      <c r="BE919" s="1"/>
      <c r="BF919" s="1"/>
    </row>
    <row r="920" spans="1:58" ht="12.75" customHeight="1" x14ac:dyDescent="0.2">
      <c r="A920" s="257"/>
      <c r="B920" s="257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258"/>
      <c r="BB920" s="259"/>
      <c r="BC920" s="1"/>
      <c r="BD920" s="1"/>
      <c r="BE920" s="1"/>
      <c r="BF920" s="1"/>
    </row>
    <row r="921" spans="1:58" ht="12.75" customHeight="1" x14ac:dyDescent="0.2">
      <c r="A921" s="257"/>
      <c r="B921" s="257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258"/>
      <c r="BB921" s="259"/>
      <c r="BC921" s="1"/>
      <c r="BD921" s="1"/>
      <c r="BE921" s="1"/>
      <c r="BF921" s="1"/>
    </row>
    <row r="922" spans="1:58" ht="12.75" customHeight="1" x14ac:dyDescent="0.2">
      <c r="A922" s="257"/>
      <c r="B922" s="257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258"/>
      <c r="BB922" s="259"/>
      <c r="BC922" s="1"/>
      <c r="BD922" s="1"/>
      <c r="BE922" s="1"/>
      <c r="BF922" s="1"/>
    </row>
    <row r="923" spans="1:58" ht="12.75" customHeight="1" x14ac:dyDescent="0.2">
      <c r="A923" s="257"/>
      <c r="B923" s="257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258"/>
      <c r="BB923" s="259"/>
      <c r="BC923" s="1"/>
      <c r="BD923" s="1"/>
      <c r="BE923" s="1"/>
      <c r="BF923" s="1"/>
    </row>
    <row r="924" spans="1:58" ht="12.75" customHeight="1" x14ac:dyDescent="0.2">
      <c r="A924" s="257"/>
      <c r="B924" s="257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258"/>
      <c r="BB924" s="259"/>
      <c r="BC924" s="1"/>
      <c r="BD924" s="1"/>
      <c r="BE924" s="1"/>
      <c r="BF924" s="1"/>
    </row>
    <row r="925" spans="1:58" ht="12.75" customHeight="1" x14ac:dyDescent="0.2">
      <c r="A925" s="257"/>
      <c r="B925" s="257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258"/>
      <c r="BB925" s="259"/>
      <c r="BC925" s="1"/>
      <c r="BD925" s="1"/>
      <c r="BE925" s="1"/>
      <c r="BF925" s="1"/>
    </row>
    <row r="926" spans="1:58" ht="12.75" customHeight="1" x14ac:dyDescent="0.2">
      <c r="A926" s="257"/>
      <c r="B926" s="257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258"/>
      <c r="BB926" s="259"/>
      <c r="BC926" s="1"/>
      <c r="BD926" s="1"/>
      <c r="BE926" s="1"/>
      <c r="BF926" s="1"/>
    </row>
    <row r="927" spans="1:58" ht="12.75" customHeight="1" x14ac:dyDescent="0.2">
      <c r="A927" s="257"/>
      <c r="B927" s="257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258"/>
      <c r="BB927" s="259"/>
      <c r="BC927" s="1"/>
      <c r="BD927" s="1"/>
      <c r="BE927" s="1"/>
      <c r="BF927" s="1"/>
    </row>
    <row r="928" spans="1:58" ht="12.75" customHeight="1" x14ac:dyDescent="0.2">
      <c r="A928" s="257"/>
      <c r="B928" s="257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258"/>
      <c r="BB928" s="259"/>
      <c r="BC928" s="1"/>
      <c r="BD928" s="1"/>
      <c r="BE928" s="1"/>
      <c r="BF928" s="1"/>
    </row>
    <row r="929" spans="1:58" ht="12.75" customHeight="1" x14ac:dyDescent="0.2">
      <c r="A929" s="257"/>
      <c r="B929" s="257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258"/>
      <c r="BB929" s="259"/>
      <c r="BC929" s="1"/>
      <c r="BD929" s="1"/>
      <c r="BE929" s="1"/>
      <c r="BF929" s="1"/>
    </row>
    <row r="930" spans="1:58" ht="12.75" customHeight="1" x14ac:dyDescent="0.2">
      <c r="A930" s="257"/>
      <c r="B930" s="257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258"/>
      <c r="BB930" s="259"/>
      <c r="BC930" s="1"/>
      <c r="BD930" s="1"/>
      <c r="BE930" s="1"/>
      <c r="BF930" s="1"/>
    </row>
    <row r="931" spans="1:58" ht="12.75" customHeight="1" x14ac:dyDescent="0.2">
      <c r="A931" s="257"/>
      <c r="B931" s="257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258"/>
      <c r="BB931" s="259"/>
      <c r="BC931" s="1"/>
      <c r="BD931" s="1"/>
      <c r="BE931" s="1"/>
      <c r="BF931" s="1"/>
    </row>
    <row r="932" spans="1:58" ht="12.75" customHeight="1" x14ac:dyDescent="0.2">
      <c r="A932" s="257"/>
      <c r="B932" s="257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258"/>
      <c r="BB932" s="259"/>
      <c r="BC932" s="1"/>
      <c r="BD932" s="1"/>
      <c r="BE932" s="1"/>
      <c r="BF932" s="1"/>
    </row>
    <row r="933" spans="1:58" ht="12.75" customHeight="1" x14ac:dyDescent="0.2">
      <c r="A933" s="257"/>
      <c r="B933" s="257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258"/>
      <c r="BB933" s="259"/>
      <c r="BC933" s="1"/>
      <c r="BD933" s="1"/>
      <c r="BE933" s="1"/>
      <c r="BF933" s="1"/>
    </row>
    <row r="934" spans="1:58" ht="12.75" customHeight="1" x14ac:dyDescent="0.2">
      <c r="A934" s="257"/>
      <c r="B934" s="257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258"/>
      <c r="BB934" s="259"/>
      <c r="BC934" s="1"/>
      <c r="BD934" s="1"/>
      <c r="BE934" s="1"/>
      <c r="BF934" s="1"/>
    </row>
    <row r="935" spans="1:58" ht="12.75" customHeight="1" x14ac:dyDescent="0.2">
      <c r="A935" s="257"/>
      <c r="B935" s="257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258"/>
      <c r="BB935" s="259"/>
      <c r="BC935" s="1"/>
      <c r="BD935" s="1"/>
      <c r="BE935" s="1"/>
      <c r="BF935" s="1"/>
    </row>
    <row r="936" spans="1:58" ht="12.75" customHeight="1" x14ac:dyDescent="0.2">
      <c r="A936" s="257"/>
      <c r="B936" s="257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258"/>
      <c r="BB936" s="259"/>
      <c r="BC936" s="1"/>
      <c r="BD936" s="1"/>
      <c r="BE936" s="1"/>
      <c r="BF936" s="1"/>
    </row>
    <row r="937" spans="1:58" ht="12.75" customHeight="1" x14ac:dyDescent="0.2">
      <c r="A937" s="257"/>
      <c r="B937" s="257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258"/>
      <c r="BB937" s="259"/>
      <c r="BC937" s="1"/>
      <c r="BD937" s="1"/>
      <c r="BE937" s="1"/>
      <c r="BF937" s="1"/>
    </row>
    <row r="938" spans="1:58" ht="12.75" customHeight="1" x14ac:dyDescent="0.2">
      <c r="A938" s="257"/>
      <c r="B938" s="257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258"/>
      <c r="BB938" s="259"/>
      <c r="BC938" s="1"/>
      <c r="BD938" s="1"/>
      <c r="BE938" s="1"/>
      <c r="BF938" s="1"/>
    </row>
    <row r="939" spans="1:58" ht="12.75" customHeight="1" x14ac:dyDescent="0.2">
      <c r="A939" s="257"/>
      <c r="B939" s="257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258"/>
      <c r="BB939" s="259"/>
      <c r="BC939" s="1"/>
      <c r="BD939" s="1"/>
      <c r="BE939" s="1"/>
      <c r="BF939" s="1"/>
    </row>
    <row r="940" spans="1:58" ht="12.75" customHeight="1" x14ac:dyDescent="0.2">
      <c r="A940" s="257"/>
      <c r="B940" s="257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258"/>
      <c r="BB940" s="259"/>
      <c r="BC940" s="1"/>
      <c r="BD940" s="1"/>
      <c r="BE940" s="1"/>
      <c r="BF940" s="1"/>
    </row>
    <row r="941" spans="1:58" ht="12.75" customHeight="1" x14ac:dyDescent="0.2">
      <c r="A941" s="257"/>
      <c r="B941" s="257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258"/>
      <c r="BB941" s="259"/>
      <c r="BC941" s="1"/>
      <c r="BD941" s="1"/>
      <c r="BE941" s="1"/>
      <c r="BF941" s="1"/>
    </row>
    <row r="942" spans="1:58" ht="12.75" customHeight="1" x14ac:dyDescent="0.2">
      <c r="A942" s="257"/>
      <c r="B942" s="257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258"/>
      <c r="BB942" s="259"/>
      <c r="BC942" s="1"/>
      <c r="BD942" s="1"/>
      <c r="BE942" s="1"/>
      <c r="BF942" s="1"/>
    </row>
    <row r="943" spans="1:58" ht="12.75" customHeight="1" x14ac:dyDescent="0.2">
      <c r="A943" s="257"/>
      <c r="B943" s="257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258"/>
      <c r="BB943" s="259"/>
      <c r="BC943" s="1"/>
      <c r="BD943" s="1"/>
      <c r="BE943" s="1"/>
      <c r="BF943" s="1"/>
    </row>
    <row r="944" spans="1:58" ht="12.75" customHeight="1" x14ac:dyDescent="0.2">
      <c r="A944" s="257"/>
      <c r="B944" s="257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258"/>
      <c r="BB944" s="259"/>
      <c r="BC944" s="1"/>
      <c r="BD944" s="1"/>
      <c r="BE944" s="1"/>
      <c r="BF944" s="1"/>
    </row>
    <row r="945" spans="1:58" ht="12.75" customHeight="1" x14ac:dyDescent="0.2">
      <c r="A945" s="257"/>
      <c r="B945" s="257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258"/>
      <c r="BB945" s="259"/>
      <c r="BC945" s="1"/>
      <c r="BD945" s="1"/>
      <c r="BE945" s="1"/>
      <c r="BF945" s="1"/>
    </row>
    <row r="946" spans="1:58" ht="12.75" customHeight="1" x14ac:dyDescent="0.2">
      <c r="A946" s="257"/>
      <c r="B946" s="257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258"/>
      <c r="BB946" s="259"/>
      <c r="BC946" s="1"/>
      <c r="BD946" s="1"/>
      <c r="BE946" s="1"/>
      <c r="BF946" s="1"/>
    </row>
    <row r="947" spans="1:58" ht="12.75" customHeight="1" x14ac:dyDescent="0.2">
      <c r="A947" s="257"/>
      <c r="B947" s="257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258"/>
      <c r="BB947" s="259"/>
      <c r="BC947" s="1"/>
      <c r="BD947" s="1"/>
      <c r="BE947" s="1"/>
      <c r="BF947" s="1"/>
    </row>
    <row r="948" spans="1:58" ht="12.75" customHeight="1" x14ac:dyDescent="0.2">
      <c r="A948" s="257"/>
      <c r="B948" s="257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258"/>
      <c r="BB948" s="259"/>
      <c r="BC948" s="1"/>
      <c r="BD948" s="1"/>
      <c r="BE948" s="1"/>
      <c r="BF948" s="1"/>
    </row>
    <row r="949" spans="1:58" ht="12.75" customHeight="1" x14ac:dyDescent="0.2">
      <c r="A949" s="257"/>
      <c r="B949" s="257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258"/>
      <c r="BB949" s="259"/>
      <c r="BC949" s="1"/>
      <c r="BD949" s="1"/>
      <c r="BE949" s="1"/>
      <c r="BF949" s="1"/>
    </row>
    <row r="950" spans="1:58" ht="12.75" customHeight="1" x14ac:dyDescent="0.2">
      <c r="A950" s="257"/>
      <c r="B950" s="257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258"/>
      <c r="BB950" s="259"/>
      <c r="BC950" s="1"/>
      <c r="BD950" s="1"/>
      <c r="BE950" s="1"/>
      <c r="BF950" s="1"/>
    </row>
    <row r="951" spans="1:58" ht="12.75" customHeight="1" x14ac:dyDescent="0.2">
      <c r="A951" s="257"/>
      <c r="B951" s="257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258"/>
      <c r="BB951" s="259"/>
      <c r="BC951" s="1"/>
      <c r="BD951" s="1"/>
      <c r="BE951" s="1"/>
      <c r="BF951" s="1"/>
    </row>
    <row r="952" spans="1:58" ht="12.75" customHeight="1" x14ac:dyDescent="0.2">
      <c r="A952" s="257"/>
      <c r="B952" s="257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258"/>
      <c r="BB952" s="259"/>
      <c r="BC952" s="1"/>
      <c r="BD952" s="1"/>
      <c r="BE952" s="1"/>
      <c r="BF952" s="1"/>
    </row>
    <row r="953" spans="1:58" ht="12.75" customHeight="1" x14ac:dyDescent="0.2">
      <c r="A953" s="257"/>
      <c r="B953" s="257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258"/>
      <c r="BB953" s="259"/>
      <c r="BC953" s="1"/>
      <c r="BD953" s="1"/>
      <c r="BE953" s="1"/>
      <c r="BF953" s="1"/>
    </row>
    <row r="954" spans="1:58" ht="12.75" customHeight="1" x14ac:dyDescent="0.2">
      <c r="A954" s="257"/>
      <c r="B954" s="257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258"/>
      <c r="BB954" s="259"/>
      <c r="BC954" s="1"/>
      <c r="BD954" s="1"/>
      <c r="BE954" s="1"/>
      <c r="BF954" s="1"/>
    </row>
    <row r="955" spans="1:58" ht="12.75" customHeight="1" x14ac:dyDescent="0.2">
      <c r="A955" s="257"/>
      <c r="B955" s="257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258"/>
      <c r="BB955" s="259"/>
      <c r="BC955" s="1"/>
      <c r="BD955" s="1"/>
      <c r="BE955" s="1"/>
      <c r="BF955" s="1"/>
    </row>
    <row r="956" spans="1:58" ht="12.75" customHeight="1" x14ac:dyDescent="0.2">
      <c r="A956" s="257"/>
      <c r="B956" s="257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258"/>
      <c r="BB956" s="259"/>
      <c r="BC956" s="1"/>
      <c r="BD956" s="1"/>
      <c r="BE956" s="1"/>
      <c r="BF956" s="1"/>
    </row>
    <row r="957" spans="1:58" ht="12.75" customHeight="1" x14ac:dyDescent="0.2">
      <c r="A957" s="257"/>
      <c r="B957" s="257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258"/>
      <c r="BB957" s="259"/>
      <c r="BC957" s="1"/>
      <c r="BD957" s="1"/>
      <c r="BE957" s="1"/>
      <c r="BF957" s="1"/>
    </row>
    <row r="958" spans="1:58" ht="12.75" customHeight="1" x14ac:dyDescent="0.2">
      <c r="A958" s="257"/>
      <c r="B958" s="257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258"/>
      <c r="BB958" s="259"/>
      <c r="BC958" s="1"/>
      <c r="BD958" s="1"/>
      <c r="BE958" s="1"/>
      <c r="BF958" s="1"/>
    </row>
    <row r="959" spans="1:58" ht="12.75" customHeight="1" x14ac:dyDescent="0.2">
      <c r="A959" s="257"/>
      <c r="B959" s="257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258"/>
      <c r="BB959" s="259"/>
      <c r="BC959" s="1"/>
      <c r="BD959" s="1"/>
      <c r="BE959" s="1"/>
      <c r="BF959" s="1"/>
    </row>
    <row r="960" spans="1:58" ht="12.75" customHeight="1" x14ac:dyDescent="0.2">
      <c r="A960" s="257"/>
      <c r="B960" s="257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258"/>
      <c r="BB960" s="259"/>
      <c r="BC960" s="1"/>
      <c r="BD960" s="1"/>
      <c r="BE960" s="1"/>
      <c r="BF960" s="1"/>
    </row>
    <row r="961" spans="1:58" ht="12.75" customHeight="1" x14ac:dyDescent="0.2">
      <c r="A961" s="257"/>
      <c r="B961" s="257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258"/>
      <c r="BB961" s="259"/>
      <c r="BC961" s="1"/>
      <c r="BD961" s="1"/>
      <c r="BE961" s="1"/>
      <c r="BF961" s="1"/>
    </row>
    <row r="962" spans="1:58" ht="12.75" customHeight="1" x14ac:dyDescent="0.2">
      <c r="A962" s="257"/>
      <c r="B962" s="257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258"/>
      <c r="BB962" s="259"/>
      <c r="BC962" s="1"/>
      <c r="BD962" s="1"/>
      <c r="BE962" s="1"/>
      <c r="BF962" s="1"/>
    </row>
    <row r="963" spans="1:58" ht="12.75" customHeight="1" x14ac:dyDescent="0.2">
      <c r="A963" s="257"/>
      <c r="B963" s="257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258"/>
      <c r="BB963" s="259"/>
      <c r="BC963" s="1"/>
      <c r="BD963" s="1"/>
      <c r="BE963" s="1"/>
      <c r="BF963" s="1"/>
    </row>
    <row r="964" spans="1:58" ht="12.75" customHeight="1" x14ac:dyDescent="0.2">
      <c r="A964" s="257"/>
      <c r="B964" s="257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258"/>
      <c r="BB964" s="259"/>
      <c r="BC964" s="1"/>
      <c r="BD964" s="1"/>
      <c r="BE964" s="1"/>
      <c r="BF964" s="1"/>
    </row>
    <row r="965" spans="1:58" ht="12.75" customHeight="1" x14ac:dyDescent="0.2">
      <c r="A965" s="257"/>
      <c r="B965" s="257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258"/>
      <c r="BB965" s="259"/>
      <c r="BC965" s="1"/>
      <c r="BD965" s="1"/>
      <c r="BE965" s="1"/>
      <c r="BF965" s="1"/>
    </row>
    <row r="966" spans="1:58" ht="12.75" customHeight="1" x14ac:dyDescent="0.2">
      <c r="A966" s="257"/>
      <c r="B966" s="257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258"/>
      <c r="BB966" s="259"/>
      <c r="BC966" s="1"/>
      <c r="BD966" s="1"/>
      <c r="BE966" s="1"/>
      <c r="BF966" s="1"/>
    </row>
    <row r="967" spans="1:58" ht="12.75" customHeight="1" x14ac:dyDescent="0.2">
      <c r="A967" s="257"/>
      <c r="B967" s="257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258"/>
      <c r="BB967" s="259"/>
      <c r="BC967" s="1"/>
      <c r="BD967" s="1"/>
      <c r="BE967" s="1"/>
      <c r="BF967" s="1"/>
    </row>
    <row r="968" spans="1:58" ht="12.75" customHeight="1" x14ac:dyDescent="0.2">
      <c r="A968" s="257"/>
      <c r="B968" s="257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258"/>
      <c r="BB968" s="259"/>
      <c r="BC968" s="1"/>
      <c r="BD968" s="1"/>
      <c r="BE968" s="1"/>
      <c r="BF968" s="1"/>
    </row>
    <row r="969" spans="1:58" ht="12.75" customHeight="1" x14ac:dyDescent="0.2">
      <c r="A969" s="257"/>
      <c r="B969" s="257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258"/>
      <c r="BB969" s="259"/>
      <c r="BC969" s="1"/>
      <c r="BD969" s="1"/>
      <c r="BE969" s="1"/>
      <c r="BF969" s="1"/>
    </row>
    <row r="970" spans="1:58" ht="12.75" customHeight="1" x14ac:dyDescent="0.2">
      <c r="A970" s="257"/>
      <c r="B970" s="257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258"/>
      <c r="BB970" s="259"/>
      <c r="BC970" s="1"/>
      <c r="BD970" s="1"/>
      <c r="BE970" s="1"/>
      <c r="BF970" s="1"/>
    </row>
    <row r="971" spans="1:58" ht="12.75" customHeight="1" x14ac:dyDescent="0.2">
      <c r="A971" s="257"/>
      <c r="B971" s="257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258"/>
      <c r="BB971" s="259"/>
      <c r="BC971" s="1"/>
      <c r="BD971" s="1"/>
      <c r="BE971" s="1"/>
      <c r="BF971" s="1"/>
    </row>
    <row r="972" spans="1:58" ht="12.75" customHeight="1" x14ac:dyDescent="0.2">
      <c r="A972" s="257"/>
      <c r="B972" s="257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258"/>
      <c r="BB972" s="259"/>
      <c r="BC972" s="1"/>
      <c r="BD972" s="1"/>
      <c r="BE972" s="1"/>
      <c r="BF972" s="1"/>
    </row>
    <row r="973" spans="1:58" ht="12.75" customHeight="1" x14ac:dyDescent="0.2">
      <c r="A973" s="257"/>
      <c r="B973" s="257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258"/>
      <c r="BB973" s="259"/>
      <c r="BC973" s="1"/>
      <c r="BD973" s="1"/>
      <c r="BE973" s="1"/>
      <c r="BF973" s="1"/>
    </row>
    <row r="974" spans="1:58" ht="12.75" customHeight="1" x14ac:dyDescent="0.2">
      <c r="A974" s="257"/>
      <c r="B974" s="257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258"/>
      <c r="BB974" s="259"/>
      <c r="BC974" s="1"/>
      <c r="BD974" s="1"/>
      <c r="BE974" s="1"/>
      <c r="BF974" s="1"/>
    </row>
    <row r="975" spans="1:58" ht="12.75" customHeight="1" x14ac:dyDescent="0.2">
      <c r="A975" s="257"/>
      <c r="B975" s="257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258"/>
      <c r="BB975" s="259"/>
      <c r="BC975" s="1"/>
      <c r="BD975" s="1"/>
      <c r="BE975" s="1"/>
      <c r="BF975" s="1"/>
    </row>
    <row r="976" spans="1:58" ht="12.75" customHeight="1" x14ac:dyDescent="0.2">
      <c r="A976" s="257"/>
      <c r="B976" s="257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258"/>
      <c r="BB976" s="259"/>
      <c r="BC976" s="1"/>
      <c r="BD976" s="1"/>
      <c r="BE976" s="1"/>
      <c r="BF976" s="1"/>
    </row>
    <row r="977" spans="1:58" ht="12.75" customHeight="1" x14ac:dyDescent="0.2">
      <c r="A977" s="257"/>
      <c r="B977" s="257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258"/>
      <c r="BB977" s="259"/>
      <c r="BC977" s="1"/>
      <c r="BD977" s="1"/>
      <c r="BE977" s="1"/>
      <c r="BF977" s="1"/>
    </row>
    <row r="978" spans="1:58" ht="12.75" customHeight="1" x14ac:dyDescent="0.2">
      <c r="A978" s="257"/>
      <c r="B978" s="257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258"/>
      <c r="BB978" s="259"/>
      <c r="BC978" s="1"/>
      <c r="BD978" s="1"/>
      <c r="BE978" s="1"/>
      <c r="BF978" s="1"/>
    </row>
    <row r="979" spans="1:58" ht="12.75" customHeight="1" x14ac:dyDescent="0.2">
      <c r="A979" s="257"/>
      <c r="B979" s="257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258"/>
      <c r="BB979" s="259"/>
      <c r="BC979" s="1"/>
      <c r="BD979" s="1"/>
      <c r="BE979" s="1"/>
      <c r="BF979" s="1"/>
    </row>
    <row r="980" spans="1:58" ht="12.75" customHeight="1" x14ac:dyDescent="0.2">
      <c r="A980" s="257"/>
      <c r="B980" s="257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258"/>
      <c r="BB980" s="259"/>
      <c r="BC980" s="1"/>
      <c r="BD980" s="1"/>
      <c r="BE980" s="1"/>
      <c r="BF980" s="1"/>
    </row>
    <row r="981" spans="1:58" ht="12.75" customHeight="1" x14ac:dyDescent="0.2">
      <c r="A981" s="257"/>
      <c r="B981" s="257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258"/>
      <c r="BB981" s="259"/>
      <c r="BC981" s="1"/>
      <c r="BD981" s="1"/>
      <c r="BE981" s="1"/>
      <c r="BF981" s="1"/>
    </row>
    <row r="982" spans="1:58" ht="12.75" customHeight="1" x14ac:dyDescent="0.2">
      <c r="A982" s="257"/>
      <c r="B982" s="257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258"/>
      <c r="BB982" s="259"/>
      <c r="BC982" s="1"/>
      <c r="BD982" s="1"/>
      <c r="BE982" s="1"/>
      <c r="BF982" s="1"/>
    </row>
    <row r="983" spans="1:58" ht="12.75" customHeight="1" x14ac:dyDescent="0.2">
      <c r="A983" s="257"/>
      <c r="B983" s="257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258"/>
      <c r="BB983" s="259"/>
      <c r="BC983" s="1"/>
      <c r="BD983" s="1"/>
      <c r="BE983" s="1"/>
      <c r="BF983" s="1"/>
    </row>
    <row r="984" spans="1:58" ht="12.75" customHeight="1" x14ac:dyDescent="0.2">
      <c r="A984" s="257"/>
      <c r="B984" s="257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258"/>
      <c r="BB984" s="259"/>
      <c r="BC984" s="1"/>
      <c r="BD984" s="1"/>
      <c r="BE984" s="1"/>
      <c r="BF984" s="1"/>
    </row>
    <row r="985" spans="1:58" ht="12.75" customHeight="1" x14ac:dyDescent="0.2">
      <c r="A985" s="257"/>
      <c r="B985" s="257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258"/>
      <c r="BB985" s="259"/>
      <c r="BC985" s="1"/>
      <c r="BD985" s="1"/>
      <c r="BE985" s="1"/>
      <c r="BF985" s="1"/>
    </row>
    <row r="986" spans="1:58" ht="12.75" customHeight="1" x14ac:dyDescent="0.2">
      <c r="A986" s="257"/>
      <c r="B986" s="257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258"/>
      <c r="BB986" s="259"/>
      <c r="BC986" s="1"/>
      <c r="BD986" s="1"/>
      <c r="BE986" s="1"/>
      <c r="BF986" s="1"/>
    </row>
    <row r="987" spans="1:58" ht="12.75" customHeight="1" x14ac:dyDescent="0.2">
      <c r="A987" s="257"/>
      <c r="B987" s="257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258"/>
      <c r="BB987" s="259"/>
      <c r="BC987" s="1"/>
      <c r="BD987" s="1"/>
      <c r="BE987" s="1"/>
      <c r="BF987" s="1"/>
    </row>
    <row r="988" spans="1:58" ht="12.75" customHeight="1" x14ac:dyDescent="0.2">
      <c r="A988" s="257"/>
      <c r="B988" s="257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258"/>
      <c r="BB988" s="259"/>
      <c r="BC988" s="1"/>
      <c r="BD988" s="1"/>
      <c r="BE988" s="1"/>
      <c r="BF988" s="1"/>
    </row>
    <row r="989" spans="1:58" ht="12.75" customHeight="1" x14ac:dyDescent="0.2">
      <c r="A989" s="257"/>
      <c r="B989" s="257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258"/>
      <c r="BB989" s="259"/>
      <c r="BC989" s="1"/>
      <c r="BD989" s="1"/>
      <c r="BE989" s="1"/>
      <c r="BF989" s="1"/>
    </row>
    <row r="990" spans="1:58" ht="12.75" customHeight="1" x14ac:dyDescent="0.2">
      <c r="A990" s="257"/>
      <c r="B990" s="257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258"/>
      <c r="BB990" s="259"/>
      <c r="BC990" s="1"/>
      <c r="BD990" s="1"/>
      <c r="BE990" s="1"/>
      <c r="BF990" s="1"/>
    </row>
    <row r="991" spans="1:58" ht="12.75" customHeight="1" x14ac:dyDescent="0.2">
      <c r="A991" s="257"/>
      <c r="B991" s="257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258"/>
      <c r="BB991" s="259"/>
      <c r="BC991" s="1"/>
      <c r="BD991" s="1"/>
      <c r="BE991" s="1"/>
      <c r="BF991" s="1"/>
    </row>
    <row r="992" spans="1:58" ht="12.75" customHeight="1" x14ac:dyDescent="0.2">
      <c r="A992" s="257"/>
      <c r="B992" s="257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258"/>
      <c r="BB992" s="259"/>
      <c r="BC992" s="1"/>
      <c r="BD992" s="1"/>
      <c r="BE992" s="1"/>
      <c r="BF992" s="1"/>
    </row>
    <row r="993" spans="1:58" ht="12.75" customHeight="1" x14ac:dyDescent="0.2">
      <c r="A993" s="257"/>
      <c r="B993" s="257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258"/>
      <c r="BB993" s="259"/>
      <c r="BC993" s="1"/>
      <c r="BD993" s="1"/>
      <c r="BE993" s="1"/>
      <c r="BF993" s="1"/>
    </row>
    <row r="994" spans="1:58" ht="12.75" customHeight="1" x14ac:dyDescent="0.2">
      <c r="A994" s="257"/>
      <c r="B994" s="257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258"/>
      <c r="BB994" s="259"/>
      <c r="BC994" s="1"/>
      <c r="BD994" s="1"/>
      <c r="BE994" s="1"/>
      <c r="BF994" s="1"/>
    </row>
    <row r="995" spans="1:58" ht="12.75" customHeight="1" x14ac:dyDescent="0.2">
      <c r="A995" s="257"/>
      <c r="B995" s="257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258"/>
      <c r="BB995" s="259"/>
      <c r="BC995" s="1"/>
      <c r="BD995" s="1"/>
      <c r="BE995" s="1"/>
      <c r="BF995" s="1"/>
    </row>
    <row r="996" spans="1:58" ht="12.75" customHeight="1" x14ac:dyDescent="0.2">
      <c r="A996" s="257"/>
      <c r="B996" s="257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258"/>
      <c r="BB996" s="259"/>
      <c r="BC996" s="1"/>
      <c r="BD996" s="1"/>
      <c r="BE996" s="1"/>
      <c r="BF996" s="1"/>
    </row>
    <row r="997" spans="1:58" ht="12.75" customHeight="1" x14ac:dyDescent="0.2">
      <c r="A997" s="257"/>
      <c r="B997" s="257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258"/>
      <c r="BB997" s="259"/>
      <c r="BC997" s="1"/>
      <c r="BD997" s="1"/>
      <c r="BE997" s="1"/>
      <c r="BF997" s="1"/>
    </row>
    <row r="998" spans="1:58" ht="12.75" customHeight="1" x14ac:dyDescent="0.2">
      <c r="A998" s="257"/>
      <c r="B998" s="257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258"/>
      <c r="BB998" s="259"/>
      <c r="BC998" s="1"/>
      <c r="BD998" s="1"/>
      <c r="BE998" s="1"/>
      <c r="BF998" s="1"/>
    </row>
    <row r="999" spans="1:58" ht="12.75" customHeight="1" x14ac:dyDescent="0.2">
      <c r="A999" s="257"/>
      <c r="B999" s="257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258"/>
      <c r="BB999" s="259"/>
      <c r="BC999" s="1"/>
      <c r="BD999" s="1"/>
      <c r="BE999" s="1"/>
      <c r="BF999" s="1"/>
    </row>
    <row r="1000" spans="1:58" ht="12.75" customHeight="1" x14ac:dyDescent="0.2">
      <c r="A1000" s="257"/>
      <c r="B1000" s="257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258"/>
      <c r="BB1000" s="259"/>
      <c r="BC1000" s="1"/>
      <c r="BD1000" s="1"/>
      <c r="BE1000" s="1"/>
      <c r="BF1000" s="1"/>
    </row>
  </sheetData>
  <mergeCells count="3">
    <mergeCell ref="B2:I2"/>
    <mergeCell ref="B4:I4"/>
    <mergeCell ref="B5:I5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showGridLines="0" workbookViewId="0"/>
  </sheetViews>
  <sheetFormatPr defaultColWidth="12.5703125" defaultRowHeight="15" customHeight="1" x14ac:dyDescent="0.2"/>
  <cols>
    <col min="1" max="1" width="13.7109375" customWidth="1"/>
    <col min="2" max="2" width="44.42578125" customWidth="1"/>
    <col min="3" max="3" width="12.28515625" customWidth="1"/>
    <col min="4" max="4" width="11.28515625" customWidth="1"/>
    <col min="5" max="6" width="9.140625" customWidth="1"/>
    <col min="7" max="8" width="13.7109375" customWidth="1"/>
    <col min="9" max="9" width="12.7109375" customWidth="1"/>
    <col min="10" max="26" width="8" customWidth="1"/>
  </cols>
  <sheetData>
    <row r="1" spans="1:26" ht="13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1"/>
      <c r="B2" s="370" t="s">
        <v>546</v>
      </c>
      <c r="C2" s="371"/>
      <c r="D2" s="371"/>
      <c r="E2" s="371"/>
      <c r="F2" s="372"/>
      <c r="G2" s="30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">
      <c r="A3" s="1"/>
      <c r="B3" s="411" t="s">
        <v>547</v>
      </c>
      <c r="C3" s="412"/>
      <c r="D3" s="412"/>
      <c r="E3" s="412"/>
      <c r="F3" s="413"/>
      <c r="G3" s="64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 x14ac:dyDescent="0.25">
      <c r="A4" s="260" t="s">
        <v>61</v>
      </c>
      <c r="B4" s="389"/>
      <c r="C4" s="374"/>
      <c r="D4" s="374"/>
      <c r="E4" s="374"/>
      <c r="F4" s="375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 x14ac:dyDescent="0.25">
      <c r="A5" s="260" t="s">
        <v>62</v>
      </c>
      <c r="B5" s="390"/>
      <c r="C5" s="377"/>
      <c r="D5" s="377"/>
      <c r="E5" s="377"/>
      <c r="F5" s="37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.75" customHeight="1" x14ac:dyDescent="0.2">
      <c r="A6" s="304"/>
      <c r="B6" s="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304"/>
      <c r="B7" s="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4.75" customHeight="1" x14ac:dyDescent="0.2">
      <c r="A8" s="304"/>
      <c r="B8" s="3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.75" customHeight="1" x14ac:dyDescent="0.2">
      <c r="A9" s="15"/>
      <c r="B9" s="15"/>
      <c r="C9" s="305"/>
      <c r="D9" s="15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 x14ac:dyDescent="0.2">
      <c r="A10" s="14"/>
      <c r="B10" s="17" t="s">
        <v>67</v>
      </c>
      <c r="C10" s="18"/>
      <c r="D10" s="265"/>
      <c r="E10" s="265"/>
      <c r="F10" s="187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4"/>
      <c r="B11" s="20" t="s">
        <v>548</v>
      </c>
      <c r="C11" s="21" t="s">
        <v>78</v>
      </c>
      <c r="D11" s="306"/>
      <c r="E11" s="1" t="s">
        <v>79</v>
      </c>
      <c r="F11" s="19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4"/>
      <c r="B12" s="20" t="s">
        <v>549</v>
      </c>
      <c r="C12" s="21" t="s">
        <v>71</v>
      </c>
      <c r="D12" s="307"/>
      <c r="E12" s="1" t="s">
        <v>82</v>
      </c>
      <c r="F12" s="19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4"/>
      <c r="B13" s="20" t="s">
        <v>550</v>
      </c>
      <c r="C13" s="21" t="s">
        <v>551</v>
      </c>
      <c r="D13" s="307"/>
      <c r="E13" s="308" t="s">
        <v>66</v>
      </c>
      <c r="F13" s="190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4"/>
      <c r="B14" s="20" t="s">
        <v>552</v>
      </c>
      <c r="C14" s="21" t="s">
        <v>65</v>
      </c>
      <c r="D14" s="309"/>
      <c r="E14" s="308" t="s">
        <v>66</v>
      </c>
      <c r="F14" s="190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04"/>
      <c r="B15" s="20" t="s">
        <v>553</v>
      </c>
      <c r="C15" s="21" t="s">
        <v>69</v>
      </c>
      <c r="D15" s="309"/>
      <c r="E15" s="310"/>
      <c r="F15" s="190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11"/>
      <c r="B16" s="312"/>
      <c r="C16" s="199"/>
      <c r="D16" s="313"/>
      <c r="E16" s="314"/>
      <c r="F16" s="315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x14ac:dyDescent="0.2">
      <c r="A17" s="14"/>
      <c r="B17" s="17" t="s">
        <v>554</v>
      </c>
      <c r="C17" s="316"/>
      <c r="D17" s="317"/>
      <c r="E17" s="318"/>
      <c r="F17" s="319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4"/>
      <c r="B18" s="20" t="s">
        <v>555</v>
      </c>
      <c r="C18" s="21" t="s">
        <v>556</v>
      </c>
      <c r="D18" s="320"/>
      <c r="E18" s="310"/>
      <c r="F18" s="32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4"/>
      <c r="B19" s="20" t="s">
        <v>557</v>
      </c>
      <c r="C19" s="21" t="s">
        <v>558</v>
      </c>
      <c r="D19" s="322"/>
      <c r="E19" s="314"/>
      <c r="F19" s="32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4"/>
      <c r="B20" s="20" t="s">
        <v>559</v>
      </c>
      <c r="C20" s="21" t="s">
        <v>560</v>
      </c>
      <c r="D20" s="322"/>
      <c r="E20" s="314"/>
      <c r="F20" s="32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4"/>
      <c r="B21" s="20" t="s">
        <v>561</v>
      </c>
      <c r="C21" s="21" t="s">
        <v>562</v>
      </c>
      <c r="D21" s="322"/>
      <c r="E21" s="314"/>
      <c r="F21" s="32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4"/>
      <c r="B22" s="20" t="s">
        <v>563</v>
      </c>
      <c r="C22" s="21" t="s">
        <v>564</v>
      </c>
      <c r="D22" s="322"/>
      <c r="E22" s="314"/>
      <c r="F22" s="32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4"/>
      <c r="B23" s="20" t="s">
        <v>565</v>
      </c>
      <c r="C23" s="21" t="s">
        <v>566</v>
      </c>
      <c r="D23" s="324"/>
      <c r="E23" s="1"/>
      <c r="F23" s="323"/>
      <c r="G23" s="1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4"/>
      <c r="B24" s="20" t="s">
        <v>567</v>
      </c>
      <c r="C24" s="21" t="s">
        <v>568</v>
      </c>
      <c r="D24" s="322"/>
      <c r="E24" s="1"/>
      <c r="F24" s="323"/>
      <c r="G24" s="15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4"/>
      <c r="B25" s="20" t="s">
        <v>569</v>
      </c>
      <c r="C25" s="21" t="s">
        <v>570</v>
      </c>
      <c r="D25" s="322"/>
      <c r="E25" s="308" t="s">
        <v>79</v>
      </c>
      <c r="F25" s="325"/>
      <c r="G25" s="15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2">
      <c r="A26" s="14"/>
      <c r="B26" s="36" t="s">
        <v>571</v>
      </c>
      <c r="C26" s="14" t="s">
        <v>572</v>
      </c>
      <c r="D26" s="326"/>
      <c r="E26" s="314" t="s">
        <v>79</v>
      </c>
      <c r="F26" s="327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61"/>
      <c r="B27" s="328"/>
      <c r="C27" s="329"/>
      <c r="D27" s="330"/>
      <c r="E27" s="331"/>
      <c r="F27" s="332"/>
      <c r="G27" s="30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04"/>
      <c r="B28" s="34" t="s">
        <v>573</v>
      </c>
      <c r="C28" s="199"/>
      <c r="D28" s="333"/>
      <c r="E28" s="314"/>
      <c r="F28" s="190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04"/>
      <c r="B29" s="273" t="s">
        <v>574</v>
      </c>
      <c r="C29" s="21"/>
      <c r="D29" s="334"/>
      <c r="E29" s="194"/>
      <c r="F29" s="23"/>
      <c r="G29" s="15"/>
      <c r="H29" s="1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4"/>
      <c r="B30" s="267" t="s">
        <v>575</v>
      </c>
      <c r="C30" s="21" t="s">
        <v>576</v>
      </c>
      <c r="D30" s="335"/>
      <c r="E30" s="194"/>
      <c r="F30" s="23"/>
      <c r="G30" s="15"/>
      <c r="H30" s="15"/>
      <c r="I30" s="33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4"/>
      <c r="B31" s="267" t="s">
        <v>577</v>
      </c>
      <c r="C31" s="21" t="s">
        <v>578</v>
      </c>
      <c r="D31" s="322"/>
      <c r="E31" s="331" t="s">
        <v>82</v>
      </c>
      <c r="F31" s="23"/>
      <c r="G31" s="15"/>
      <c r="H31" s="15"/>
      <c r="I31" s="33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4"/>
      <c r="B32" s="267" t="s">
        <v>579</v>
      </c>
      <c r="C32" s="21" t="s">
        <v>580</v>
      </c>
      <c r="D32" s="322"/>
      <c r="E32" s="331" t="s">
        <v>82</v>
      </c>
      <c r="F32" s="23"/>
      <c r="G32" s="15"/>
      <c r="H32" s="15"/>
      <c r="I32" s="33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4"/>
      <c r="B33" s="267" t="s">
        <v>581</v>
      </c>
      <c r="C33" s="21" t="s">
        <v>582</v>
      </c>
      <c r="D33" s="322"/>
      <c r="E33" s="331" t="s">
        <v>90</v>
      </c>
      <c r="F33" s="23"/>
      <c r="G33" s="15"/>
      <c r="H33" s="15"/>
      <c r="I33" s="33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4"/>
      <c r="B34" s="267" t="s">
        <v>583</v>
      </c>
      <c r="C34" s="21" t="s">
        <v>584</v>
      </c>
      <c r="D34" s="322"/>
      <c r="E34" s="331" t="s">
        <v>100</v>
      </c>
      <c r="F34" s="23"/>
      <c r="G34" s="15"/>
      <c r="H34" s="15"/>
      <c r="I34" s="33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4"/>
      <c r="B35" s="267" t="s">
        <v>585</v>
      </c>
      <c r="C35" s="21" t="s">
        <v>586</v>
      </c>
      <c r="D35" s="322"/>
      <c r="E35" s="331" t="s">
        <v>82</v>
      </c>
      <c r="F35" s="23"/>
      <c r="G35" s="15"/>
      <c r="H35" s="15"/>
      <c r="I35" s="33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4"/>
      <c r="B36" s="273" t="s">
        <v>587</v>
      </c>
      <c r="C36" s="21"/>
      <c r="D36" s="333"/>
      <c r="E36" s="331"/>
      <c r="F36" s="23"/>
      <c r="G36" s="15"/>
      <c r="H36" s="15"/>
      <c r="I36" s="33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36"/>
      <c r="B37" s="267" t="s">
        <v>588</v>
      </c>
      <c r="C37" s="21" t="s">
        <v>589</v>
      </c>
      <c r="D37" s="335"/>
      <c r="E37" s="331"/>
      <c r="F37" s="23"/>
      <c r="G37" s="15"/>
      <c r="H37" s="15"/>
      <c r="I37" s="33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4"/>
      <c r="B38" s="267" t="s">
        <v>590</v>
      </c>
      <c r="C38" s="21" t="s">
        <v>591</v>
      </c>
      <c r="D38" s="322"/>
      <c r="E38" s="331" t="s">
        <v>82</v>
      </c>
      <c r="F38" s="23"/>
      <c r="G38" s="15"/>
      <c r="H38" s="15"/>
      <c r="I38" s="333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4"/>
      <c r="B39" s="267" t="s">
        <v>592</v>
      </c>
      <c r="C39" s="21" t="s">
        <v>593</v>
      </c>
      <c r="D39" s="322"/>
      <c r="E39" s="331" t="s">
        <v>82</v>
      </c>
      <c r="F39" s="23"/>
      <c r="G39" s="15"/>
      <c r="H39" s="15"/>
      <c r="I39" s="33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4"/>
      <c r="B40" s="267" t="s">
        <v>594</v>
      </c>
      <c r="C40" s="21" t="s">
        <v>595</v>
      </c>
      <c r="D40" s="322"/>
      <c r="E40" s="331" t="s">
        <v>90</v>
      </c>
      <c r="F40" s="23"/>
      <c r="G40" s="15"/>
      <c r="H40" s="15"/>
      <c r="I40" s="33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4"/>
      <c r="B41" s="273" t="s">
        <v>596</v>
      </c>
      <c r="C41" s="21"/>
      <c r="D41" s="333"/>
      <c r="E41" s="331"/>
      <c r="F41" s="23"/>
      <c r="G41" s="15"/>
      <c r="H41" s="15"/>
      <c r="I41" s="333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4"/>
      <c r="B42" s="267" t="s">
        <v>597</v>
      </c>
      <c r="C42" s="21" t="s">
        <v>598</v>
      </c>
      <c r="D42" s="335"/>
      <c r="E42" s="331" t="s">
        <v>100</v>
      </c>
      <c r="F42" s="23"/>
      <c r="G42" s="15"/>
      <c r="H42" s="15"/>
      <c r="I42" s="333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4"/>
      <c r="B43" s="267" t="s">
        <v>599</v>
      </c>
      <c r="C43" s="21" t="s">
        <v>600</v>
      </c>
      <c r="D43" s="322"/>
      <c r="E43" s="331" t="s">
        <v>100</v>
      </c>
      <c r="F43" s="23"/>
      <c r="G43" s="15"/>
      <c r="H43" s="15"/>
      <c r="I43" s="333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4"/>
      <c r="B44" s="267" t="s">
        <v>601</v>
      </c>
      <c r="C44" s="21" t="s">
        <v>602</v>
      </c>
      <c r="D44" s="322"/>
      <c r="E44" s="331" t="s">
        <v>100</v>
      </c>
      <c r="F44" s="23"/>
      <c r="G44" s="15"/>
      <c r="H44" s="15"/>
      <c r="I44" s="333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4"/>
      <c r="B45" s="267" t="s">
        <v>603</v>
      </c>
      <c r="C45" s="21" t="s">
        <v>604</v>
      </c>
      <c r="D45" s="322"/>
      <c r="E45" s="331" t="s">
        <v>82</v>
      </c>
      <c r="F45" s="23"/>
      <c r="G45" s="15"/>
      <c r="H45" s="15"/>
      <c r="I45" s="333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04"/>
      <c r="B46" s="273" t="s">
        <v>605</v>
      </c>
      <c r="C46" s="21"/>
      <c r="D46" s="199"/>
      <c r="E46" s="15"/>
      <c r="F46" s="23"/>
      <c r="G46" s="15"/>
      <c r="H46" s="15"/>
      <c r="I46" s="33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4"/>
      <c r="B47" s="267" t="s">
        <v>606</v>
      </c>
      <c r="C47" s="21" t="s">
        <v>607</v>
      </c>
      <c r="D47" s="335"/>
      <c r="E47" s="331" t="s">
        <v>608</v>
      </c>
      <c r="F47" s="23"/>
      <c r="G47" s="15"/>
      <c r="H47" s="15"/>
      <c r="I47" s="33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4"/>
      <c r="B48" s="267" t="s">
        <v>609</v>
      </c>
      <c r="C48" s="21" t="s">
        <v>610</v>
      </c>
      <c r="D48" s="322"/>
      <c r="E48" s="331" t="s">
        <v>608</v>
      </c>
      <c r="F48" s="23"/>
      <c r="G48" s="15"/>
      <c r="H48" s="15"/>
      <c r="I48" s="33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4"/>
      <c r="B49" s="273"/>
      <c r="C49" s="21"/>
      <c r="D49" s="337"/>
      <c r="E49" s="331"/>
      <c r="F49" s="23"/>
      <c r="G49" s="15"/>
      <c r="H49" s="15"/>
      <c r="I49" s="33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4"/>
      <c r="B50" s="273" t="s">
        <v>611</v>
      </c>
      <c r="C50" s="14" t="s">
        <v>612</v>
      </c>
      <c r="D50" s="338"/>
      <c r="E50" s="194" t="s">
        <v>82</v>
      </c>
      <c r="F50" s="23"/>
      <c r="G50" s="15"/>
      <c r="H50" s="15"/>
      <c r="I50" s="333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2">
      <c r="A51" s="14"/>
      <c r="B51" s="339"/>
      <c r="C51" s="51"/>
      <c r="D51" s="340"/>
      <c r="E51" s="341"/>
      <c r="F51" s="31"/>
      <c r="G51" s="15"/>
      <c r="H51" s="1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6.75" customHeight="1" x14ac:dyDescent="0.2">
      <c r="A52" s="257"/>
      <c r="B52" s="1"/>
      <c r="C52" s="1"/>
      <c r="D52" s="1"/>
      <c r="E52" s="1"/>
      <c r="F52" s="1"/>
      <c r="G52" s="15"/>
      <c r="H52" s="1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2:F2"/>
    <mergeCell ref="B3:F3"/>
    <mergeCell ref="B4:F4"/>
    <mergeCell ref="B5:F5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abSelected="1" workbookViewId="0"/>
  </sheetViews>
  <sheetFormatPr defaultColWidth="12.5703125" defaultRowHeight="15" customHeight="1" x14ac:dyDescent="0.2"/>
  <cols>
    <col min="1" max="1" width="10.7109375" customWidth="1"/>
    <col min="2" max="2" width="20.42578125" customWidth="1"/>
    <col min="3" max="3" width="18.140625" customWidth="1"/>
    <col min="4" max="4" width="19.42578125" customWidth="1"/>
    <col min="5" max="5" width="21.140625" customWidth="1"/>
    <col min="6" max="6" width="10.7109375" customWidth="1"/>
    <col min="7" max="26" width="8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414" t="s">
        <v>613</v>
      </c>
      <c r="B2" s="367"/>
      <c r="C2" s="367"/>
      <c r="D2" s="367"/>
      <c r="E2" s="367"/>
      <c r="F2" s="3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">
      <c r="A4" s="1"/>
      <c r="B4" s="342" t="s">
        <v>614</v>
      </c>
      <c r="C4" s="343" t="s">
        <v>615</v>
      </c>
      <c r="D4" s="343" t="s">
        <v>616</v>
      </c>
      <c r="E4" s="344" t="s">
        <v>617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345"/>
      <c r="C5" s="346"/>
      <c r="D5" s="346" t="s">
        <v>618</v>
      </c>
      <c r="E5" s="347" t="s">
        <v>619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348" t="s">
        <v>620</v>
      </c>
      <c r="C6" s="349" t="s">
        <v>621</v>
      </c>
      <c r="D6" s="350">
        <v>3.5000000000000003E-2</v>
      </c>
      <c r="E6" s="351">
        <v>0.03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"/>
      <c r="B7" s="348" t="s">
        <v>620</v>
      </c>
      <c r="C7" s="349" t="s">
        <v>622</v>
      </c>
      <c r="D7" s="350">
        <v>0.04</v>
      </c>
      <c r="E7" s="351">
        <v>0.03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348" t="s">
        <v>623</v>
      </c>
      <c r="C8" s="349" t="s">
        <v>621</v>
      </c>
      <c r="D8" s="350">
        <v>3.5000000000000003E-2</v>
      </c>
      <c r="E8" s="351">
        <v>0.03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348" t="s">
        <v>623</v>
      </c>
      <c r="C9" s="349" t="s">
        <v>622</v>
      </c>
      <c r="D9" s="350">
        <v>0.04</v>
      </c>
      <c r="E9" s="351">
        <v>0.03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352" t="s">
        <v>624</v>
      </c>
      <c r="C10" s="349"/>
      <c r="D10" s="350"/>
      <c r="E10" s="35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348" t="s">
        <v>625</v>
      </c>
      <c r="C11" s="349" t="s">
        <v>626</v>
      </c>
      <c r="D11" s="350">
        <v>7.0000000000000007E-2</v>
      </c>
      <c r="E11" s="351">
        <v>3.5000000000000003E-2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348" t="s">
        <v>625</v>
      </c>
      <c r="C12" s="349" t="s">
        <v>627</v>
      </c>
      <c r="D12" s="350">
        <v>0.1</v>
      </c>
      <c r="E12" s="351">
        <v>3.5000000000000003E-2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348" t="s">
        <v>628</v>
      </c>
      <c r="C13" s="349" t="s">
        <v>626</v>
      </c>
      <c r="D13" s="350">
        <v>0.06</v>
      </c>
      <c r="E13" s="351">
        <v>3.5000000000000003E-2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 x14ac:dyDescent="0.2">
      <c r="A14" s="1"/>
      <c r="B14" s="353" t="s">
        <v>628</v>
      </c>
      <c r="C14" s="354" t="s">
        <v>627</v>
      </c>
      <c r="D14" s="355">
        <v>7.0000000000000007E-2</v>
      </c>
      <c r="E14" s="356">
        <v>3.5000000000000003E-2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5"/>
      <c r="C19" s="15"/>
      <c r="D19" s="15"/>
      <c r="E19" s="15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5"/>
      <c r="C20" s="15"/>
      <c r="D20" s="15"/>
      <c r="E20" s="1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5"/>
      <c r="C21" s="15"/>
      <c r="D21" s="15"/>
      <c r="E21" s="15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5"/>
      <c r="C22" s="15"/>
      <c r="D22" s="15"/>
      <c r="E22" s="1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5"/>
      <c r="C23" s="15"/>
      <c r="D23" s="15"/>
      <c r="E23" s="1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5"/>
      <c r="C24" s="15"/>
      <c r="D24" s="15"/>
      <c r="E24" s="15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5"/>
      <c r="C25" s="15"/>
      <c r="D25" s="15"/>
      <c r="E25" s="1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5"/>
      <c r="C26" s="15"/>
      <c r="D26" s="15"/>
      <c r="E26" s="15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5"/>
      <c r="C27" s="15"/>
      <c r="D27" s="15"/>
      <c r="E27" s="1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5"/>
      <c r="C28" s="15"/>
      <c r="D28" s="15"/>
      <c r="E28" s="1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5"/>
      <c r="C29" s="15"/>
      <c r="D29" s="15"/>
      <c r="E29" s="1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5"/>
      <c r="C30" s="15"/>
      <c r="D30" s="15"/>
      <c r="E30" s="1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2:F2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1000"/>
  <sheetViews>
    <sheetView workbookViewId="0"/>
  </sheetViews>
  <sheetFormatPr defaultColWidth="12.5703125" defaultRowHeight="15" customHeight="1" x14ac:dyDescent="0.2"/>
  <cols>
    <col min="1" max="26" width="8" customWidth="1"/>
  </cols>
  <sheetData>
    <row r="1" ht="5.25" customHeight="1" x14ac:dyDescent="0.2"/>
    <row r="2" ht="5.25" customHeight="1" x14ac:dyDescent="0.2"/>
    <row r="3" ht="5.25" customHeight="1" x14ac:dyDescent="0.2"/>
    <row r="4" ht="5.25" customHeight="1" x14ac:dyDescent="0.2"/>
    <row r="5" ht="5.25" customHeight="1" x14ac:dyDescent="0.2"/>
    <row r="6" ht="5.25" customHeight="1" x14ac:dyDescent="0.2"/>
    <row r="7" ht="5.25" customHeight="1" x14ac:dyDescent="0.2"/>
    <row r="8" ht="5.25" customHeight="1" x14ac:dyDescent="0.2"/>
    <row r="9" ht="5.25" customHeight="1" x14ac:dyDescent="0.2"/>
    <row r="10" ht="5.25" customHeight="1" x14ac:dyDescent="0.2"/>
    <row r="11" ht="5.25" customHeight="1" x14ac:dyDescent="0.2"/>
    <row r="12" ht="5.25" customHeight="1" x14ac:dyDescent="0.2"/>
    <row r="13" ht="5.25" customHeight="1" x14ac:dyDescent="0.2"/>
    <row r="14" ht="5.25" customHeight="1" x14ac:dyDescent="0.2"/>
    <row r="15" ht="5.25" customHeight="1" x14ac:dyDescent="0.2"/>
    <row r="16" ht="5.25" customHeight="1" x14ac:dyDescent="0.2"/>
    <row r="17" ht="5.25" customHeight="1" x14ac:dyDescent="0.2"/>
    <row r="18" ht="5.25" customHeight="1" x14ac:dyDescent="0.2"/>
    <row r="19" ht="5.25" customHeight="1" x14ac:dyDescent="0.2"/>
    <row r="20" ht="5.25" customHeight="1" x14ac:dyDescent="0.2"/>
    <row r="21" ht="5.25" customHeight="1" x14ac:dyDescent="0.2"/>
    <row r="22" ht="5.25" customHeight="1" x14ac:dyDescent="0.2"/>
    <row r="23" ht="5.25" customHeight="1" x14ac:dyDescent="0.2"/>
    <row r="24" ht="5.25" customHeight="1" x14ac:dyDescent="0.2"/>
    <row r="25" ht="5.25" customHeight="1" x14ac:dyDescent="0.2"/>
    <row r="26" ht="5.25" customHeight="1" x14ac:dyDescent="0.2"/>
    <row r="27" ht="5.25" customHeight="1" x14ac:dyDescent="0.2"/>
    <row r="28" ht="5.25" customHeight="1" x14ac:dyDescent="0.2"/>
    <row r="29" ht="5.25" customHeight="1" x14ac:dyDescent="0.2"/>
    <row r="30" ht="5.25" customHeight="1" x14ac:dyDescent="0.2"/>
    <row r="31" ht="5.25" customHeight="1" x14ac:dyDescent="0.2"/>
    <row r="32" ht="5.25" customHeight="1" x14ac:dyDescent="0.2"/>
    <row r="33" ht="5.25" customHeight="1" x14ac:dyDescent="0.2"/>
    <row r="34" ht="5.25" customHeight="1" x14ac:dyDescent="0.2"/>
    <row r="35" ht="5.25" customHeight="1" x14ac:dyDescent="0.2"/>
    <row r="36" ht="5.25" customHeight="1" x14ac:dyDescent="0.2"/>
    <row r="37" ht="5.25" customHeight="1" x14ac:dyDescent="0.2"/>
    <row r="38" ht="5.25" customHeight="1" x14ac:dyDescent="0.2"/>
    <row r="39" ht="5.25" customHeight="1" x14ac:dyDescent="0.2"/>
    <row r="40" ht="5.25" customHeight="1" x14ac:dyDescent="0.2"/>
    <row r="41" ht="5.25" customHeight="1" x14ac:dyDescent="0.2"/>
    <row r="42" ht="5.25" customHeight="1" x14ac:dyDescent="0.2"/>
    <row r="43" ht="5.25" customHeight="1" x14ac:dyDescent="0.2"/>
    <row r="44" ht="5.25" customHeight="1" x14ac:dyDescent="0.2"/>
    <row r="45" ht="5.25" customHeight="1" x14ac:dyDescent="0.2"/>
    <row r="46" ht="5.25" customHeight="1" x14ac:dyDescent="0.2"/>
    <row r="47" ht="5.25" customHeight="1" x14ac:dyDescent="0.2"/>
    <row r="48" ht="5.25" customHeight="1" x14ac:dyDescent="0.2"/>
    <row r="49" ht="5.25" customHeight="1" x14ac:dyDescent="0.2"/>
    <row r="50" ht="5.25" customHeight="1" x14ac:dyDescent="0.2"/>
    <row r="51" ht="5.25" customHeight="1" x14ac:dyDescent="0.2"/>
    <row r="52" ht="5.25" customHeight="1" x14ac:dyDescent="0.2"/>
    <row r="53" ht="5.25" customHeight="1" x14ac:dyDescent="0.2"/>
    <row r="54" ht="5.25" customHeight="1" x14ac:dyDescent="0.2"/>
    <row r="55" ht="5.25" customHeight="1" x14ac:dyDescent="0.2"/>
    <row r="56" ht="5.25" customHeight="1" x14ac:dyDescent="0.2"/>
    <row r="57" ht="5.25" customHeight="1" x14ac:dyDescent="0.2"/>
    <row r="58" ht="5.25" customHeight="1" x14ac:dyDescent="0.2"/>
    <row r="59" ht="5.25" customHeight="1" x14ac:dyDescent="0.2"/>
    <row r="60" ht="5.25" customHeight="1" x14ac:dyDescent="0.2"/>
    <row r="61" ht="5.25" customHeight="1" x14ac:dyDescent="0.2"/>
    <row r="62" ht="5.25" customHeight="1" x14ac:dyDescent="0.2"/>
    <row r="63" ht="5.25" customHeight="1" x14ac:dyDescent="0.2"/>
    <row r="64" ht="5.25" customHeight="1" x14ac:dyDescent="0.2"/>
    <row r="65" ht="5.25" customHeight="1" x14ac:dyDescent="0.2"/>
    <row r="66" ht="5.25" customHeight="1" x14ac:dyDescent="0.2"/>
    <row r="67" ht="5.25" customHeight="1" x14ac:dyDescent="0.2"/>
    <row r="68" ht="5.25" customHeight="1" x14ac:dyDescent="0.2"/>
    <row r="69" ht="5.25" customHeight="1" x14ac:dyDescent="0.2"/>
    <row r="70" ht="5.25" customHeight="1" x14ac:dyDescent="0.2"/>
    <row r="71" ht="5.25" customHeight="1" x14ac:dyDescent="0.2"/>
    <row r="72" ht="5.25" customHeight="1" x14ac:dyDescent="0.2"/>
    <row r="73" ht="5.25" customHeight="1" x14ac:dyDescent="0.2"/>
    <row r="74" ht="5.25" customHeight="1" x14ac:dyDescent="0.2"/>
    <row r="75" ht="5.25" customHeight="1" x14ac:dyDescent="0.2"/>
    <row r="76" ht="5.25" customHeight="1" x14ac:dyDescent="0.2"/>
    <row r="77" ht="5.25" customHeight="1" x14ac:dyDescent="0.2"/>
    <row r="78" ht="5.25" customHeight="1" x14ac:dyDescent="0.2"/>
    <row r="79" ht="5.25" customHeight="1" x14ac:dyDescent="0.2"/>
    <row r="80" ht="5.25" customHeight="1" x14ac:dyDescent="0.2"/>
    <row r="81" ht="5.25" customHeight="1" x14ac:dyDescent="0.2"/>
    <row r="82" ht="5.25" customHeight="1" x14ac:dyDescent="0.2"/>
    <row r="83" ht="5.25" customHeight="1" x14ac:dyDescent="0.2"/>
    <row r="84" ht="5.25" customHeight="1" x14ac:dyDescent="0.2"/>
    <row r="85" ht="5.25" customHeight="1" x14ac:dyDescent="0.2"/>
    <row r="86" ht="5.25" customHeight="1" x14ac:dyDescent="0.2"/>
    <row r="87" ht="5.25" customHeight="1" x14ac:dyDescent="0.2"/>
    <row r="88" ht="5.25" customHeight="1" x14ac:dyDescent="0.2"/>
    <row r="89" ht="5.25" customHeight="1" x14ac:dyDescent="0.2"/>
    <row r="90" ht="5.25" customHeight="1" x14ac:dyDescent="0.2"/>
    <row r="91" ht="5.25" customHeight="1" x14ac:dyDescent="0.2"/>
    <row r="92" ht="5.25" customHeight="1" x14ac:dyDescent="0.2"/>
    <row r="93" ht="5.25" customHeight="1" x14ac:dyDescent="0.2"/>
    <row r="94" ht="5.25" customHeight="1" x14ac:dyDescent="0.2"/>
    <row r="95" ht="5.25" customHeight="1" x14ac:dyDescent="0.2"/>
    <row r="96" ht="5.25" customHeight="1" x14ac:dyDescent="0.2"/>
    <row r="97" ht="5.25" customHeight="1" x14ac:dyDescent="0.2"/>
    <row r="98" ht="5.25" customHeight="1" x14ac:dyDescent="0.2"/>
    <row r="99" ht="5.25" customHeight="1" x14ac:dyDescent="0.2"/>
    <row r="100" ht="5.25" customHeight="1" x14ac:dyDescent="0.2"/>
    <row r="101" ht="5.25" customHeight="1" x14ac:dyDescent="0.2"/>
    <row r="102" ht="5.25" customHeight="1" x14ac:dyDescent="0.2"/>
    <row r="103" ht="5.25" customHeight="1" x14ac:dyDescent="0.2"/>
    <row r="104" ht="5.25" customHeight="1" x14ac:dyDescent="0.2"/>
    <row r="105" ht="5.25" customHeight="1" x14ac:dyDescent="0.2"/>
    <row r="106" ht="5.25" customHeight="1" x14ac:dyDescent="0.2"/>
    <row r="107" ht="5.25" customHeight="1" x14ac:dyDescent="0.2"/>
    <row r="108" ht="5.25" customHeight="1" x14ac:dyDescent="0.2"/>
    <row r="109" ht="5.25" customHeight="1" x14ac:dyDescent="0.2"/>
    <row r="110" ht="5.25" customHeight="1" x14ac:dyDescent="0.2"/>
    <row r="111" ht="5.25" customHeight="1" x14ac:dyDescent="0.2"/>
    <row r="112" ht="5.25" customHeight="1" x14ac:dyDescent="0.2"/>
    <row r="113" ht="5.25" customHeight="1" x14ac:dyDescent="0.2"/>
    <row r="114" ht="5.25" customHeight="1" x14ac:dyDescent="0.2"/>
    <row r="115" ht="5.25" customHeight="1" x14ac:dyDescent="0.2"/>
    <row r="116" ht="5.25" customHeight="1" x14ac:dyDescent="0.2"/>
    <row r="117" ht="5.25" customHeight="1" x14ac:dyDescent="0.2"/>
    <row r="118" ht="5.25" customHeight="1" x14ac:dyDescent="0.2"/>
    <row r="119" ht="5.25" customHeight="1" x14ac:dyDescent="0.2"/>
    <row r="120" ht="5.25" customHeight="1" x14ac:dyDescent="0.2"/>
    <row r="121" ht="5.25" customHeight="1" x14ac:dyDescent="0.2"/>
    <row r="122" ht="5.25" customHeight="1" x14ac:dyDescent="0.2"/>
    <row r="123" ht="5.25" customHeight="1" x14ac:dyDescent="0.2"/>
    <row r="124" ht="5.25" customHeight="1" x14ac:dyDescent="0.2"/>
    <row r="125" ht="5.25" customHeight="1" x14ac:dyDescent="0.2"/>
    <row r="126" ht="5.25" customHeight="1" x14ac:dyDescent="0.2"/>
    <row r="127" ht="5.25" customHeight="1" x14ac:dyDescent="0.2"/>
    <row r="128" ht="5.25" customHeight="1" x14ac:dyDescent="0.2"/>
    <row r="129" ht="5.25" customHeight="1" x14ac:dyDescent="0.2"/>
    <row r="130" ht="5.25" customHeight="1" x14ac:dyDescent="0.2"/>
    <row r="131" ht="5.25" customHeight="1" x14ac:dyDescent="0.2"/>
    <row r="132" ht="5.25" customHeight="1" x14ac:dyDescent="0.2"/>
    <row r="133" ht="5.25" customHeight="1" x14ac:dyDescent="0.2"/>
    <row r="134" ht="5.25" customHeight="1" x14ac:dyDescent="0.2"/>
    <row r="135" ht="5.25" customHeight="1" x14ac:dyDescent="0.2"/>
    <row r="136" ht="5.25" customHeight="1" x14ac:dyDescent="0.2"/>
    <row r="137" ht="5.25" customHeight="1" x14ac:dyDescent="0.2"/>
    <row r="138" ht="5.25" customHeight="1" x14ac:dyDescent="0.2"/>
    <row r="139" ht="5.25" customHeight="1" x14ac:dyDescent="0.2"/>
    <row r="140" ht="5.25" customHeight="1" x14ac:dyDescent="0.2"/>
    <row r="141" ht="5.25" customHeight="1" x14ac:dyDescent="0.2"/>
    <row r="142" ht="5.25" customHeight="1" x14ac:dyDescent="0.2"/>
    <row r="143" ht="5.25" customHeight="1" x14ac:dyDescent="0.2"/>
    <row r="144" ht="5.25" customHeight="1" x14ac:dyDescent="0.2"/>
    <row r="145" ht="5.25" customHeight="1" x14ac:dyDescent="0.2"/>
    <row r="146" ht="5.25" customHeight="1" x14ac:dyDescent="0.2"/>
    <row r="147" ht="5.25" customHeight="1" x14ac:dyDescent="0.2"/>
    <row r="148" ht="5.25" customHeight="1" x14ac:dyDescent="0.2"/>
    <row r="149" ht="5.25" customHeight="1" x14ac:dyDescent="0.2"/>
    <row r="150" ht="5.25" customHeight="1" x14ac:dyDescent="0.2"/>
    <row r="151" ht="5.25" customHeight="1" x14ac:dyDescent="0.2"/>
    <row r="152" ht="5.25" customHeight="1" x14ac:dyDescent="0.2"/>
    <row r="153" ht="5.25" customHeight="1" x14ac:dyDescent="0.2"/>
    <row r="154" ht="5.25" customHeight="1" x14ac:dyDescent="0.2"/>
    <row r="155" ht="5.25" customHeight="1" x14ac:dyDescent="0.2"/>
    <row r="156" ht="5.25" customHeight="1" x14ac:dyDescent="0.2"/>
    <row r="157" ht="5.25" customHeight="1" x14ac:dyDescent="0.2"/>
    <row r="158" ht="5.25" customHeight="1" x14ac:dyDescent="0.2"/>
    <row r="159" ht="5.25" customHeight="1" x14ac:dyDescent="0.2"/>
    <row r="160" ht="5.25" customHeight="1" x14ac:dyDescent="0.2"/>
    <row r="161" ht="5.25" customHeight="1" x14ac:dyDescent="0.2"/>
    <row r="162" ht="5.25" customHeight="1" x14ac:dyDescent="0.2"/>
    <row r="163" ht="5.25" customHeight="1" x14ac:dyDescent="0.2"/>
    <row r="164" ht="5.25" customHeight="1" x14ac:dyDescent="0.2"/>
    <row r="165" ht="5.25" customHeight="1" x14ac:dyDescent="0.2"/>
    <row r="166" ht="5.25" customHeight="1" x14ac:dyDescent="0.2"/>
    <row r="167" ht="5.25" customHeight="1" x14ac:dyDescent="0.2"/>
    <row r="168" ht="5.25" customHeight="1" x14ac:dyDescent="0.2"/>
    <row r="169" ht="5.25" customHeight="1" x14ac:dyDescent="0.2"/>
    <row r="170" ht="5.25" customHeight="1" x14ac:dyDescent="0.2"/>
    <row r="171" ht="5.25" customHeight="1" x14ac:dyDescent="0.2"/>
    <row r="172" ht="5.25" customHeight="1" x14ac:dyDescent="0.2"/>
    <row r="173" ht="5.25" customHeight="1" x14ac:dyDescent="0.2"/>
    <row r="174" ht="5.25" customHeight="1" x14ac:dyDescent="0.2"/>
    <row r="175" ht="5.25" customHeight="1" x14ac:dyDescent="0.2"/>
    <row r="176" ht="5.25" customHeight="1" x14ac:dyDescent="0.2"/>
    <row r="177" ht="5.25" customHeight="1" x14ac:dyDescent="0.2"/>
    <row r="178" ht="5.25" customHeight="1" x14ac:dyDescent="0.2"/>
    <row r="179" ht="5.25" customHeight="1" x14ac:dyDescent="0.2"/>
    <row r="180" ht="5.25" customHeight="1" x14ac:dyDescent="0.2"/>
    <row r="181" ht="5.25" customHeight="1" x14ac:dyDescent="0.2"/>
    <row r="182" ht="5.25" customHeight="1" x14ac:dyDescent="0.2"/>
    <row r="183" ht="5.25" customHeight="1" x14ac:dyDescent="0.2"/>
    <row r="184" ht="5.25" customHeight="1" x14ac:dyDescent="0.2"/>
    <row r="185" ht="5.25" customHeight="1" x14ac:dyDescent="0.2"/>
    <row r="186" ht="5.25" customHeight="1" x14ac:dyDescent="0.2"/>
    <row r="187" ht="5.25" customHeight="1" x14ac:dyDescent="0.2"/>
    <row r="188" ht="5.25" customHeight="1" x14ac:dyDescent="0.2"/>
    <row r="189" ht="5.25" customHeight="1" x14ac:dyDescent="0.2"/>
    <row r="190" ht="5.25" customHeight="1" x14ac:dyDescent="0.2"/>
    <row r="191" ht="5.25" customHeight="1" x14ac:dyDescent="0.2"/>
    <row r="192" ht="5.25" customHeight="1" x14ac:dyDescent="0.2"/>
    <row r="193" ht="5.25" customHeight="1" x14ac:dyDescent="0.2"/>
    <row r="194" ht="5.25" customHeight="1" x14ac:dyDescent="0.2"/>
    <row r="195" ht="5.25" customHeight="1" x14ac:dyDescent="0.2"/>
    <row r="196" ht="5.25" customHeight="1" x14ac:dyDescent="0.2"/>
    <row r="197" ht="5.25" customHeight="1" x14ac:dyDescent="0.2"/>
    <row r="198" ht="5.25" customHeight="1" x14ac:dyDescent="0.2"/>
    <row r="199" ht="5.25" customHeight="1" x14ac:dyDescent="0.2"/>
    <row r="200" ht="5.25" customHeight="1" x14ac:dyDescent="0.2"/>
    <row r="201" ht="5.25" customHeight="1" x14ac:dyDescent="0.2"/>
    <row r="202" ht="5.25" customHeight="1" x14ac:dyDescent="0.2"/>
    <row r="203" ht="5.25" customHeight="1" x14ac:dyDescent="0.2"/>
    <row r="204" ht="5.25" customHeight="1" x14ac:dyDescent="0.2"/>
    <row r="205" ht="5.25" customHeight="1" x14ac:dyDescent="0.2"/>
    <row r="206" ht="5.25" customHeight="1" x14ac:dyDescent="0.2"/>
    <row r="207" ht="5.25" customHeight="1" x14ac:dyDescent="0.2"/>
    <row r="208" ht="5.25" customHeight="1" x14ac:dyDescent="0.2"/>
    <row r="209" ht="5.25" customHeight="1" x14ac:dyDescent="0.2"/>
    <row r="210" ht="5.25" customHeight="1" x14ac:dyDescent="0.2"/>
    <row r="211" ht="5.25" customHeight="1" x14ac:dyDescent="0.2"/>
    <row r="212" ht="5.25" customHeight="1" x14ac:dyDescent="0.2"/>
    <row r="213" ht="5.25" customHeight="1" x14ac:dyDescent="0.2"/>
    <row r="214" ht="5.25" customHeight="1" x14ac:dyDescent="0.2"/>
    <row r="215" ht="5.25" customHeight="1" x14ac:dyDescent="0.2"/>
    <row r="216" ht="5.25" customHeight="1" x14ac:dyDescent="0.2"/>
    <row r="217" ht="5.25" customHeight="1" x14ac:dyDescent="0.2"/>
    <row r="218" ht="5.25" customHeight="1" x14ac:dyDescent="0.2"/>
    <row r="219" ht="5.25" customHeight="1" x14ac:dyDescent="0.2"/>
    <row r="220" ht="5.25" customHeight="1" x14ac:dyDescent="0.2"/>
    <row r="221" ht="5.25" customHeight="1" x14ac:dyDescent="0.2"/>
    <row r="222" ht="5.25" customHeight="1" x14ac:dyDescent="0.2"/>
    <row r="223" ht="5.25" customHeight="1" x14ac:dyDescent="0.2"/>
    <row r="224" ht="5.25" customHeight="1" x14ac:dyDescent="0.2"/>
    <row r="225" ht="5.25" customHeight="1" x14ac:dyDescent="0.2"/>
    <row r="226" ht="5.25" customHeight="1" x14ac:dyDescent="0.2"/>
    <row r="227" ht="5.25" customHeight="1" x14ac:dyDescent="0.2"/>
    <row r="228" ht="5.25" customHeight="1" x14ac:dyDescent="0.2"/>
    <row r="229" ht="5.25" customHeight="1" x14ac:dyDescent="0.2"/>
    <row r="230" ht="5.25" customHeight="1" x14ac:dyDescent="0.2"/>
    <row r="231" ht="5.25" customHeight="1" x14ac:dyDescent="0.2"/>
    <row r="232" ht="5.25" customHeight="1" x14ac:dyDescent="0.2"/>
    <row r="233" ht="5.25" customHeight="1" x14ac:dyDescent="0.2"/>
    <row r="234" ht="5.25" customHeight="1" x14ac:dyDescent="0.2"/>
    <row r="235" ht="5.25" customHeight="1" x14ac:dyDescent="0.2"/>
    <row r="236" ht="5.25" customHeight="1" x14ac:dyDescent="0.2"/>
    <row r="237" ht="5.25" customHeight="1" x14ac:dyDescent="0.2"/>
    <row r="238" ht="5.25" customHeight="1" x14ac:dyDescent="0.2"/>
    <row r="239" ht="5.25" customHeight="1" x14ac:dyDescent="0.2"/>
    <row r="240" ht="5.25" customHeight="1" x14ac:dyDescent="0.2"/>
    <row r="241" ht="5.25" customHeight="1" x14ac:dyDescent="0.2"/>
    <row r="242" ht="5.25" customHeight="1" x14ac:dyDescent="0.2"/>
    <row r="243" ht="5.25" customHeight="1" x14ac:dyDescent="0.2"/>
    <row r="244" ht="5.25" customHeight="1" x14ac:dyDescent="0.2"/>
    <row r="245" ht="5.25" customHeight="1" x14ac:dyDescent="0.2"/>
    <row r="246" ht="5.25" customHeight="1" x14ac:dyDescent="0.2"/>
    <row r="247" ht="5.25" customHeight="1" x14ac:dyDescent="0.2"/>
    <row r="248" ht="5.25" customHeight="1" x14ac:dyDescent="0.2"/>
    <row r="249" ht="5.25" customHeight="1" x14ac:dyDescent="0.2"/>
    <row r="250" ht="5.25" customHeight="1" x14ac:dyDescent="0.2"/>
    <row r="251" ht="5.25" customHeight="1" x14ac:dyDescent="0.2"/>
    <row r="252" ht="5.25" customHeight="1" x14ac:dyDescent="0.2"/>
    <row r="253" ht="5.25" customHeight="1" x14ac:dyDescent="0.2"/>
    <row r="254" ht="5.25" customHeight="1" x14ac:dyDescent="0.2"/>
    <row r="255" ht="5.25" customHeight="1" x14ac:dyDescent="0.2"/>
    <row r="256" ht="5.25" customHeight="1" x14ac:dyDescent="0.2"/>
    <row r="257" ht="5.25" customHeight="1" x14ac:dyDescent="0.2"/>
    <row r="258" ht="5.25" customHeight="1" x14ac:dyDescent="0.2"/>
    <row r="259" ht="5.25" customHeight="1" x14ac:dyDescent="0.2"/>
    <row r="260" ht="5.25" customHeight="1" x14ac:dyDescent="0.2"/>
    <row r="261" ht="5.25" customHeight="1" x14ac:dyDescent="0.2"/>
    <row r="262" ht="5.25" customHeight="1" x14ac:dyDescent="0.2"/>
    <row r="263" ht="5.25" customHeight="1" x14ac:dyDescent="0.2"/>
    <row r="264" ht="5.25" customHeight="1" x14ac:dyDescent="0.2"/>
    <row r="265" ht="5.25" customHeight="1" x14ac:dyDescent="0.2"/>
    <row r="266" ht="5.25" customHeight="1" x14ac:dyDescent="0.2"/>
    <row r="267" ht="5.25" customHeight="1" x14ac:dyDescent="0.2"/>
    <row r="268" ht="5.25" customHeight="1" x14ac:dyDescent="0.2"/>
    <row r="269" ht="5.25" customHeight="1" x14ac:dyDescent="0.2"/>
    <row r="270" ht="5.25" customHeight="1" x14ac:dyDescent="0.2"/>
    <row r="271" ht="5.25" customHeight="1" x14ac:dyDescent="0.2"/>
    <row r="272" ht="5.25" customHeight="1" x14ac:dyDescent="0.2"/>
    <row r="273" ht="5.25" customHeight="1" x14ac:dyDescent="0.2"/>
    <row r="274" ht="5.25" customHeight="1" x14ac:dyDescent="0.2"/>
    <row r="275" ht="5.25" customHeight="1" x14ac:dyDescent="0.2"/>
    <row r="276" ht="5.25" customHeight="1" x14ac:dyDescent="0.2"/>
    <row r="277" ht="5.25" customHeight="1" x14ac:dyDescent="0.2"/>
    <row r="278" ht="5.25" customHeight="1" x14ac:dyDescent="0.2"/>
    <row r="279" ht="5.25" customHeight="1" x14ac:dyDescent="0.2"/>
    <row r="280" ht="5.25" customHeight="1" x14ac:dyDescent="0.2"/>
    <row r="281" ht="5.25" customHeight="1" x14ac:dyDescent="0.2"/>
    <row r="282" ht="5.25" customHeight="1" x14ac:dyDescent="0.2"/>
    <row r="283" ht="5.25" customHeight="1" x14ac:dyDescent="0.2"/>
    <row r="284" ht="5.25" customHeight="1" x14ac:dyDescent="0.2"/>
    <row r="285" ht="5.25" customHeight="1" x14ac:dyDescent="0.2"/>
    <row r="286" ht="5.25" customHeight="1" x14ac:dyDescent="0.2"/>
    <row r="287" ht="5.25" customHeight="1" x14ac:dyDescent="0.2"/>
    <row r="288" ht="5.25" customHeight="1" x14ac:dyDescent="0.2"/>
    <row r="289" ht="5.25" customHeight="1" x14ac:dyDescent="0.2"/>
    <row r="290" ht="5.25" customHeight="1" x14ac:dyDescent="0.2"/>
    <row r="291" ht="5.25" customHeight="1" x14ac:dyDescent="0.2"/>
    <row r="292" ht="5.25" customHeight="1" x14ac:dyDescent="0.2"/>
    <row r="293" ht="5.25" customHeight="1" x14ac:dyDescent="0.2"/>
    <row r="294" ht="5.25" customHeight="1" x14ac:dyDescent="0.2"/>
    <row r="295" ht="5.25" customHeight="1" x14ac:dyDescent="0.2"/>
    <row r="296" ht="5.25" customHeight="1" x14ac:dyDescent="0.2"/>
    <row r="297" ht="5.25" customHeight="1" x14ac:dyDescent="0.2"/>
    <row r="298" ht="5.25" customHeight="1" x14ac:dyDescent="0.2"/>
    <row r="299" ht="5.25" customHeight="1" x14ac:dyDescent="0.2"/>
    <row r="300" ht="5.25" customHeight="1" x14ac:dyDescent="0.2"/>
    <row r="301" ht="5.25" customHeight="1" x14ac:dyDescent="0.2"/>
    <row r="302" ht="5.25" customHeight="1" x14ac:dyDescent="0.2"/>
    <row r="303" ht="5.25" customHeight="1" x14ac:dyDescent="0.2"/>
    <row r="304" ht="5.25" customHeight="1" x14ac:dyDescent="0.2"/>
    <row r="305" ht="5.25" customHeight="1" x14ac:dyDescent="0.2"/>
    <row r="306" ht="5.25" customHeight="1" x14ac:dyDescent="0.2"/>
    <row r="307" ht="5.25" customHeight="1" x14ac:dyDescent="0.2"/>
    <row r="308" ht="5.25" customHeight="1" x14ac:dyDescent="0.2"/>
    <row r="309" ht="5.25" customHeight="1" x14ac:dyDescent="0.2"/>
    <row r="310" ht="5.25" customHeight="1" x14ac:dyDescent="0.2"/>
    <row r="311" ht="5.25" customHeight="1" x14ac:dyDescent="0.2"/>
    <row r="312" ht="5.25" customHeight="1" x14ac:dyDescent="0.2"/>
    <row r="313" ht="5.25" customHeight="1" x14ac:dyDescent="0.2"/>
    <row r="314" ht="5.25" customHeight="1" x14ac:dyDescent="0.2"/>
    <row r="315" ht="5.25" customHeight="1" x14ac:dyDescent="0.2"/>
    <row r="316" ht="5.25" customHeight="1" x14ac:dyDescent="0.2"/>
    <row r="317" ht="5.25" customHeight="1" x14ac:dyDescent="0.2"/>
    <row r="318" ht="5.25" customHeight="1" x14ac:dyDescent="0.2"/>
    <row r="319" ht="5.25" customHeight="1" x14ac:dyDescent="0.2"/>
    <row r="320" ht="5.25" customHeight="1" x14ac:dyDescent="0.2"/>
    <row r="321" ht="5.25" customHeight="1" x14ac:dyDescent="0.2"/>
    <row r="322" ht="5.25" customHeight="1" x14ac:dyDescent="0.2"/>
    <row r="323" ht="5.25" customHeight="1" x14ac:dyDescent="0.2"/>
    <row r="324" ht="5.25" customHeight="1" x14ac:dyDescent="0.2"/>
    <row r="325" ht="5.25" customHeight="1" x14ac:dyDescent="0.2"/>
    <row r="326" ht="5.25" customHeight="1" x14ac:dyDescent="0.2"/>
    <row r="327" ht="5.25" customHeight="1" x14ac:dyDescent="0.2"/>
    <row r="328" ht="5.25" customHeight="1" x14ac:dyDescent="0.2"/>
    <row r="329" ht="5.25" customHeight="1" x14ac:dyDescent="0.2"/>
    <row r="330" ht="5.25" customHeight="1" x14ac:dyDescent="0.2"/>
    <row r="331" ht="5.25" customHeight="1" x14ac:dyDescent="0.2"/>
    <row r="332" ht="5.25" customHeight="1" x14ac:dyDescent="0.2"/>
    <row r="333" ht="5.25" customHeight="1" x14ac:dyDescent="0.2"/>
    <row r="334" ht="5.25" customHeight="1" x14ac:dyDescent="0.2"/>
    <row r="335" ht="5.25" customHeight="1" x14ac:dyDescent="0.2"/>
    <row r="336" ht="5.25" customHeight="1" x14ac:dyDescent="0.2"/>
    <row r="337" ht="5.25" customHeight="1" x14ac:dyDescent="0.2"/>
    <row r="338" ht="5.25" customHeight="1" x14ac:dyDescent="0.2"/>
    <row r="339" ht="5.25" customHeight="1" x14ac:dyDescent="0.2"/>
    <row r="340" ht="5.25" customHeight="1" x14ac:dyDescent="0.2"/>
    <row r="341" ht="5.25" customHeight="1" x14ac:dyDescent="0.2"/>
    <row r="342" ht="5.25" customHeight="1" x14ac:dyDescent="0.2"/>
    <row r="343" ht="5.25" customHeight="1" x14ac:dyDescent="0.2"/>
    <row r="344" ht="5.25" customHeight="1" x14ac:dyDescent="0.2"/>
    <row r="345" ht="5.25" customHeight="1" x14ac:dyDescent="0.2"/>
    <row r="346" ht="5.25" customHeight="1" x14ac:dyDescent="0.2"/>
    <row r="347" ht="5.25" customHeight="1" x14ac:dyDescent="0.2"/>
    <row r="348" ht="5.25" customHeight="1" x14ac:dyDescent="0.2"/>
    <row r="349" ht="5.25" customHeight="1" x14ac:dyDescent="0.2"/>
    <row r="350" ht="5.25" customHeight="1" x14ac:dyDescent="0.2"/>
    <row r="351" ht="5.25" customHeight="1" x14ac:dyDescent="0.2"/>
    <row r="352" ht="5.25" customHeight="1" x14ac:dyDescent="0.2"/>
    <row r="353" ht="5.25" customHeight="1" x14ac:dyDescent="0.2"/>
    <row r="354" ht="5.25" customHeight="1" x14ac:dyDescent="0.2"/>
    <row r="355" ht="5.25" customHeight="1" x14ac:dyDescent="0.2"/>
    <row r="356" ht="5.25" customHeight="1" x14ac:dyDescent="0.2"/>
    <row r="357" ht="5.25" customHeight="1" x14ac:dyDescent="0.2"/>
    <row r="358" ht="5.25" customHeight="1" x14ac:dyDescent="0.2"/>
    <row r="359" ht="5.25" customHeight="1" x14ac:dyDescent="0.2"/>
    <row r="360" ht="5.25" customHeight="1" x14ac:dyDescent="0.2"/>
    <row r="361" ht="5.25" customHeight="1" x14ac:dyDescent="0.2"/>
    <row r="362" ht="5.25" customHeight="1" x14ac:dyDescent="0.2"/>
    <row r="363" ht="5.25" customHeight="1" x14ac:dyDescent="0.2"/>
    <row r="364" ht="5.25" customHeight="1" x14ac:dyDescent="0.2"/>
    <row r="365" ht="5.25" customHeight="1" x14ac:dyDescent="0.2"/>
    <row r="366" ht="5.25" customHeight="1" x14ac:dyDescent="0.2"/>
    <row r="367" ht="5.25" customHeight="1" x14ac:dyDescent="0.2"/>
    <row r="368" ht="5.25" customHeight="1" x14ac:dyDescent="0.2"/>
    <row r="369" ht="5.25" customHeight="1" x14ac:dyDescent="0.2"/>
    <row r="370" ht="5.25" customHeight="1" x14ac:dyDescent="0.2"/>
    <row r="371" ht="5.25" customHeight="1" x14ac:dyDescent="0.2"/>
    <row r="372" ht="5.25" customHeight="1" x14ac:dyDescent="0.2"/>
    <row r="373" ht="5.25" customHeight="1" x14ac:dyDescent="0.2"/>
    <row r="374" ht="5.25" customHeight="1" x14ac:dyDescent="0.2"/>
    <row r="375" ht="5.25" customHeight="1" x14ac:dyDescent="0.2"/>
    <row r="376" ht="5.25" customHeight="1" x14ac:dyDescent="0.2"/>
    <row r="377" ht="5.25" customHeight="1" x14ac:dyDescent="0.2"/>
    <row r="378" ht="5.25" customHeight="1" x14ac:dyDescent="0.2"/>
    <row r="379" ht="5.25" customHeight="1" x14ac:dyDescent="0.2"/>
    <row r="380" ht="5.25" customHeight="1" x14ac:dyDescent="0.2"/>
    <row r="381" ht="5.25" customHeight="1" x14ac:dyDescent="0.2"/>
    <row r="382" ht="5.25" customHeight="1" x14ac:dyDescent="0.2"/>
    <row r="383" ht="5.25" customHeight="1" x14ac:dyDescent="0.2"/>
    <row r="384" ht="5.25" customHeight="1" x14ac:dyDescent="0.2"/>
    <row r="385" ht="5.25" customHeight="1" x14ac:dyDescent="0.2"/>
    <row r="386" ht="5.25" customHeight="1" x14ac:dyDescent="0.2"/>
    <row r="387" ht="5.25" customHeight="1" x14ac:dyDescent="0.2"/>
    <row r="388" ht="5.25" customHeight="1" x14ac:dyDescent="0.2"/>
    <row r="389" ht="5.25" customHeight="1" x14ac:dyDescent="0.2"/>
    <row r="390" ht="5.25" customHeight="1" x14ac:dyDescent="0.2"/>
    <row r="391" ht="5.25" customHeight="1" x14ac:dyDescent="0.2"/>
    <row r="392" ht="5.25" customHeight="1" x14ac:dyDescent="0.2"/>
    <row r="393" ht="5.25" customHeight="1" x14ac:dyDescent="0.2"/>
    <row r="394" ht="5.25" customHeight="1" x14ac:dyDescent="0.2"/>
    <row r="395" ht="5.25" customHeight="1" x14ac:dyDescent="0.2"/>
    <row r="396" ht="5.25" customHeight="1" x14ac:dyDescent="0.2"/>
    <row r="397" ht="5.25" customHeight="1" x14ac:dyDescent="0.2"/>
    <row r="398" ht="5.25" customHeight="1" x14ac:dyDescent="0.2"/>
    <row r="399" ht="5.25" customHeight="1" x14ac:dyDescent="0.2"/>
    <row r="400" ht="5.25" customHeight="1" x14ac:dyDescent="0.2"/>
    <row r="401" ht="5.25" customHeight="1" x14ac:dyDescent="0.2"/>
    <row r="402" ht="5.25" customHeight="1" x14ac:dyDescent="0.2"/>
    <row r="403" ht="5.25" customHeight="1" x14ac:dyDescent="0.2"/>
    <row r="404" ht="5.25" customHeight="1" x14ac:dyDescent="0.2"/>
    <row r="405" ht="5.25" customHeight="1" x14ac:dyDescent="0.2"/>
    <row r="406" ht="5.25" customHeight="1" x14ac:dyDescent="0.2"/>
    <row r="407" ht="5.25" customHeight="1" x14ac:dyDescent="0.2"/>
    <row r="408" ht="5.25" customHeight="1" x14ac:dyDescent="0.2"/>
    <row r="409" ht="5.25" customHeight="1" x14ac:dyDescent="0.2"/>
    <row r="410" ht="5.25" customHeight="1" x14ac:dyDescent="0.2"/>
    <row r="411" ht="5.25" customHeight="1" x14ac:dyDescent="0.2"/>
    <row r="412" ht="5.25" customHeight="1" x14ac:dyDescent="0.2"/>
    <row r="413" ht="5.25" customHeight="1" x14ac:dyDescent="0.2"/>
    <row r="414" ht="5.25" customHeight="1" x14ac:dyDescent="0.2"/>
    <row r="415" ht="5.25" customHeight="1" x14ac:dyDescent="0.2"/>
    <row r="416" ht="5.25" customHeight="1" x14ac:dyDescent="0.2"/>
    <row r="417" ht="5.25" customHeight="1" x14ac:dyDescent="0.2"/>
    <row r="418" ht="5.25" customHeight="1" x14ac:dyDescent="0.2"/>
    <row r="419" ht="5.25" customHeight="1" x14ac:dyDescent="0.2"/>
    <row r="420" ht="5.25" customHeight="1" x14ac:dyDescent="0.2"/>
    <row r="421" ht="5.25" customHeight="1" x14ac:dyDescent="0.2"/>
    <row r="422" ht="5.25" customHeight="1" x14ac:dyDescent="0.2"/>
    <row r="423" ht="5.25" customHeight="1" x14ac:dyDescent="0.2"/>
    <row r="424" ht="5.25" customHeight="1" x14ac:dyDescent="0.2"/>
    <row r="425" ht="5.25" customHeight="1" x14ac:dyDescent="0.2"/>
    <row r="426" ht="5.25" customHeight="1" x14ac:dyDescent="0.2"/>
    <row r="427" ht="5.25" customHeight="1" x14ac:dyDescent="0.2"/>
    <row r="428" ht="5.25" customHeight="1" x14ac:dyDescent="0.2"/>
    <row r="429" ht="5.25" customHeight="1" x14ac:dyDescent="0.2"/>
    <row r="430" ht="5.25" customHeight="1" x14ac:dyDescent="0.2"/>
    <row r="431" ht="5.25" customHeight="1" x14ac:dyDescent="0.2"/>
    <row r="432" ht="5.25" customHeight="1" x14ac:dyDescent="0.2"/>
    <row r="433" ht="5.25" customHeight="1" x14ac:dyDescent="0.2"/>
    <row r="434" ht="5.25" customHeight="1" x14ac:dyDescent="0.2"/>
    <row r="435" ht="5.25" customHeight="1" x14ac:dyDescent="0.2"/>
    <row r="436" ht="5.25" customHeight="1" x14ac:dyDescent="0.2"/>
    <row r="437" ht="5.25" customHeight="1" x14ac:dyDescent="0.2"/>
    <row r="438" ht="5.25" customHeight="1" x14ac:dyDescent="0.2"/>
    <row r="439" ht="5.25" customHeight="1" x14ac:dyDescent="0.2"/>
    <row r="440" ht="5.25" customHeight="1" x14ac:dyDescent="0.2"/>
    <row r="441" ht="5.25" customHeight="1" x14ac:dyDescent="0.2"/>
    <row r="442" ht="5.25" customHeight="1" x14ac:dyDescent="0.2"/>
    <row r="443" ht="5.25" customHeight="1" x14ac:dyDescent="0.2"/>
    <row r="444" ht="5.25" customHeight="1" x14ac:dyDescent="0.2"/>
    <row r="445" ht="5.25" customHeight="1" x14ac:dyDescent="0.2"/>
    <row r="446" ht="5.25" customHeight="1" x14ac:dyDescent="0.2"/>
    <row r="447" ht="5.25" customHeight="1" x14ac:dyDescent="0.2"/>
    <row r="448" ht="5.25" customHeight="1" x14ac:dyDescent="0.2"/>
    <row r="449" ht="5.25" customHeight="1" x14ac:dyDescent="0.2"/>
    <row r="450" ht="5.25" customHeight="1" x14ac:dyDescent="0.2"/>
    <row r="451" ht="5.25" customHeight="1" x14ac:dyDescent="0.2"/>
    <row r="452" ht="5.25" customHeight="1" x14ac:dyDescent="0.2"/>
    <row r="453" ht="5.25" customHeight="1" x14ac:dyDescent="0.2"/>
    <row r="454" ht="5.25" customHeight="1" x14ac:dyDescent="0.2"/>
    <row r="455" ht="5.25" customHeight="1" x14ac:dyDescent="0.2"/>
    <row r="456" ht="5.25" customHeight="1" x14ac:dyDescent="0.2"/>
    <row r="457" ht="5.25" customHeight="1" x14ac:dyDescent="0.2"/>
    <row r="458" ht="5.25" customHeight="1" x14ac:dyDescent="0.2"/>
    <row r="459" ht="5.25" customHeight="1" x14ac:dyDescent="0.2"/>
    <row r="460" ht="5.25" customHeight="1" x14ac:dyDescent="0.2"/>
    <row r="461" ht="5.25" customHeight="1" x14ac:dyDescent="0.2"/>
    <row r="462" ht="5.25" customHeight="1" x14ac:dyDescent="0.2"/>
    <row r="463" ht="5.25" customHeight="1" x14ac:dyDescent="0.2"/>
    <row r="464" ht="5.25" customHeight="1" x14ac:dyDescent="0.2"/>
    <row r="465" ht="5.25" customHeight="1" x14ac:dyDescent="0.2"/>
    <row r="466" ht="5.25" customHeight="1" x14ac:dyDescent="0.2"/>
    <row r="467" ht="5.25" customHeight="1" x14ac:dyDescent="0.2"/>
    <row r="468" ht="5.25" customHeight="1" x14ac:dyDescent="0.2"/>
    <row r="469" ht="5.25" customHeight="1" x14ac:dyDescent="0.2"/>
    <row r="470" ht="5.25" customHeight="1" x14ac:dyDescent="0.2"/>
    <row r="471" ht="5.25" customHeight="1" x14ac:dyDescent="0.2"/>
    <row r="472" ht="5.25" customHeight="1" x14ac:dyDescent="0.2"/>
    <row r="473" ht="5.25" customHeight="1" x14ac:dyDescent="0.2"/>
    <row r="474" ht="5.25" customHeight="1" x14ac:dyDescent="0.2"/>
    <row r="475" ht="5.25" customHeight="1" x14ac:dyDescent="0.2"/>
    <row r="476" ht="5.25" customHeight="1" x14ac:dyDescent="0.2"/>
    <row r="477" ht="5.25" customHeight="1" x14ac:dyDescent="0.2"/>
    <row r="478" ht="5.25" customHeight="1" x14ac:dyDescent="0.2"/>
    <row r="479" ht="5.25" customHeight="1" x14ac:dyDescent="0.2"/>
    <row r="480" ht="5.25" customHeight="1" x14ac:dyDescent="0.2"/>
    <row r="481" ht="5.25" customHeight="1" x14ac:dyDescent="0.2"/>
    <row r="482" ht="5.25" customHeight="1" x14ac:dyDescent="0.2"/>
    <row r="483" ht="5.25" customHeight="1" x14ac:dyDescent="0.2"/>
    <row r="484" ht="5.25" customHeight="1" x14ac:dyDescent="0.2"/>
    <row r="485" ht="5.25" customHeight="1" x14ac:dyDescent="0.2"/>
    <row r="486" ht="5.25" customHeight="1" x14ac:dyDescent="0.2"/>
    <row r="487" ht="5.25" customHeight="1" x14ac:dyDescent="0.2"/>
    <row r="488" ht="5.25" customHeight="1" x14ac:dyDescent="0.2"/>
    <row r="489" ht="5.25" customHeight="1" x14ac:dyDescent="0.2"/>
    <row r="490" ht="5.25" customHeight="1" x14ac:dyDescent="0.2"/>
    <row r="491" ht="5.25" customHeight="1" x14ac:dyDescent="0.2"/>
    <row r="492" ht="5.25" customHeight="1" x14ac:dyDescent="0.2"/>
    <row r="493" ht="5.25" customHeight="1" x14ac:dyDescent="0.2"/>
    <row r="494" ht="5.25" customHeight="1" x14ac:dyDescent="0.2"/>
    <row r="495" ht="5.25" customHeight="1" x14ac:dyDescent="0.2"/>
    <row r="496" ht="5.25" customHeight="1" x14ac:dyDescent="0.2"/>
    <row r="497" ht="5.25" customHeight="1" x14ac:dyDescent="0.2"/>
    <row r="498" ht="5.25" customHeight="1" x14ac:dyDescent="0.2"/>
    <row r="499" ht="5.25" customHeight="1" x14ac:dyDescent="0.2"/>
    <row r="500" ht="5.25" customHeight="1" x14ac:dyDescent="0.2"/>
    <row r="501" ht="5.25" customHeight="1" x14ac:dyDescent="0.2"/>
    <row r="502" ht="5.25" customHeight="1" x14ac:dyDescent="0.2"/>
    <row r="503" ht="5.25" customHeight="1" x14ac:dyDescent="0.2"/>
    <row r="504" ht="5.25" customHeight="1" x14ac:dyDescent="0.2"/>
    <row r="505" ht="5.25" customHeight="1" x14ac:dyDescent="0.2"/>
    <row r="506" ht="5.25" customHeight="1" x14ac:dyDescent="0.2"/>
    <row r="507" ht="5.25" customHeight="1" x14ac:dyDescent="0.2"/>
    <row r="508" ht="5.25" customHeight="1" x14ac:dyDescent="0.2"/>
    <row r="509" ht="5.25" customHeight="1" x14ac:dyDescent="0.2"/>
    <row r="510" ht="5.25" customHeight="1" x14ac:dyDescent="0.2"/>
    <row r="511" ht="5.25" customHeight="1" x14ac:dyDescent="0.2"/>
    <row r="512" ht="5.25" customHeight="1" x14ac:dyDescent="0.2"/>
    <row r="513" ht="5.25" customHeight="1" x14ac:dyDescent="0.2"/>
    <row r="514" ht="5.25" customHeight="1" x14ac:dyDescent="0.2"/>
    <row r="515" ht="5.25" customHeight="1" x14ac:dyDescent="0.2"/>
    <row r="516" ht="5.25" customHeight="1" x14ac:dyDescent="0.2"/>
    <row r="517" ht="5.25" customHeight="1" x14ac:dyDescent="0.2"/>
    <row r="518" ht="5.25" customHeight="1" x14ac:dyDescent="0.2"/>
    <row r="519" ht="5.25" customHeight="1" x14ac:dyDescent="0.2"/>
    <row r="520" ht="5.25" customHeight="1" x14ac:dyDescent="0.2"/>
    <row r="521" ht="5.25" customHeight="1" x14ac:dyDescent="0.2"/>
    <row r="522" ht="5.25" customHeight="1" x14ac:dyDescent="0.2"/>
    <row r="523" ht="5.25" customHeight="1" x14ac:dyDescent="0.2"/>
    <row r="524" ht="5.25" customHeight="1" x14ac:dyDescent="0.2"/>
    <row r="525" ht="5.25" customHeight="1" x14ac:dyDescent="0.2"/>
    <row r="526" ht="5.25" customHeight="1" x14ac:dyDescent="0.2"/>
    <row r="527" ht="5.25" customHeight="1" x14ac:dyDescent="0.2"/>
    <row r="528" ht="5.25" customHeight="1" x14ac:dyDescent="0.2"/>
    <row r="529" ht="5.25" customHeight="1" x14ac:dyDescent="0.2"/>
    <row r="530" ht="5.25" customHeight="1" x14ac:dyDescent="0.2"/>
    <row r="531" ht="5.25" customHeight="1" x14ac:dyDescent="0.2"/>
    <row r="532" ht="5.25" customHeight="1" x14ac:dyDescent="0.2"/>
    <row r="533" ht="5.25" customHeight="1" x14ac:dyDescent="0.2"/>
    <row r="534" ht="5.25" customHeight="1" x14ac:dyDescent="0.2"/>
    <row r="535" ht="5.25" customHeight="1" x14ac:dyDescent="0.2"/>
    <row r="536" ht="5.25" customHeight="1" x14ac:dyDescent="0.2"/>
    <row r="537" ht="5.25" customHeight="1" x14ac:dyDescent="0.2"/>
    <row r="538" ht="5.25" customHeight="1" x14ac:dyDescent="0.2"/>
    <row r="539" ht="5.25" customHeight="1" x14ac:dyDescent="0.2"/>
    <row r="540" ht="5.25" customHeight="1" x14ac:dyDescent="0.2"/>
    <row r="541" ht="5.25" customHeight="1" x14ac:dyDescent="0.2"/>
    <row r="542" ht="5.25" customHeight="1" x14ac:dyDescent="0.2"/>
    <row r="543" ht="5.25" customHeight="1" x14ac:dyDescent="0.2"/>
    <row r="544" ht="5.25" customHeight="1" x14ac:dyDescent="0.2"/>
    <row r="545" ht="5.25" customHeight="1" x14ac:dyDescent="0.2"/>
    <row r="546" ht="5.25" customHeight="1" x14ac:dyDescent="0.2"/>
    <row r="547" ht="5.25" customHeight="1" x14ac:dyDescent="0.2"/>
    <row r="548" ht="5.25" customHeight="1" x14ac:dyDescent="0.2"/>
    <row r="549" ht="5.25" customHeight="1" x14ac:dyDescent="0.2"/>
    <row r="550" ht="5.25" customHeight="1" x14ac:dyDescent="0.2"/>
    <row r="551" ht="5.25" customHeight="1" x14ac:dyDescent="0.2"/>
    <row r="552" ht="5.25" customHeight="1" x14ac:dyDescent="0.2"/>
    <row r="553" ht="5.25" customHeight="1" x14ac:dyDescent="0.2"/>
    <row r="554" ht="5.25" customHeight="1" x14ac:dyDescent="0.2"/>
    <row r="555" ht="5.25" customHeight="1" x14ac:dyDescent="0.2"/>
    <row r="556" ht="5.25" customHeight="1" x14ac:dyDescent="0.2"/>
    <row r="557" ht="5.25" customHeight="1" x14ac:dyDescent="0.2"/>
    <row r="558" ht="5.25" customHeight="1" x14ac:dyDescent="0.2"/>
    <row r="559" ht="5.25" customHeight="1" x14ac:dyDescent="0.2"/>
    <row r="560" ht="5.25" customHeight="1" x14ac:dyDescent="0.2"/>
    <row r="561" ht="5.25" customHeight="1" x14ac:dyDescent="0.2"/>
    <row r="562" ht="5.25" customHeight="1" x14ac:dyDescent="0.2"/>
    <row r="563" ht="5.25" customHeight="1" x14ac:dyDescent="0.2"/>
    <row r="564" ht="5.25" customHeight="1" x14ac:dyDescent="0.2"/>
    <row r="565" ht="5.25" customHeight="1" x14ac:dyDescent="0.2"/>
    <row r="566" ht="5.25" customHeight="1" x14ac:dyDescent="0.2"/>
    <row r="567" ht="5.25" customHeight="1" x14ac:dyDescent="0.2"/>
    <row r="568" ht="5.25" customHeight="1" x14ac:dyDescent="0.2"/>
    <row r="569" ht="5.25" customHeight="1" x14ac:dyDescent="0.2"/>
    <row r="570" ht="5.25" customHeight="1" x14ac:dyDescent="0.2"/>
    <row r="571" ht="5.25" customHeight="1" x14ac:dyDescent="0.2"/>
    <row r="572" ht="5.25" customHeight="1" x14ac:dyDescent="0.2"/>
    <row r="573" ht="5.25" customHeight="1" x14ac:dyDescent="0.2"/>
    <row r="574" ht="5.25" customHeight="1" x14ac:dyDescent="0.2"/>
    <row r="575" ht="5.25" customHeight="1" x14ac:dyDescent="0.2"/>
    <row r="576" ht="5.25" customHeight="1" x14ac:dyDescent="0.2"/>
    <row r="577" ht="5.25" customHeight="1" x14ac:dyDescent="0.2"/>
    <row r="578" ht="5.25" customHeight="1" x14ac:dyDescent="0.2"/>
    <row r="579" ht="5.25" customHeight="1" x14ac:dyDescent="0.2"/>
    <row r="580" ht="5.25" customHeight="1" x14ac:dyDescent="0.2"/>
    <row r="581" ht="5.25" customHeight="1" x14ac:dyDescent="0.2"/>
    <row r="582" ht="5.25" customHeight="1" x14ac:dyDescent="0.2"/>
    <row r="583" ht="5.25" customHeight="1" x14ac:dyDescent="0.2"/>
    <row r="584" ht="5.25" customHeight="1" x14ac:dyDescent="0.2"/>
    <row r="585" ht="5.25" customHeight="1" x14ac:dyDescent="0.2"/>
    <row r="586" ht="5.25" customHeight="1" x14ac:dyDescent="0.2"/>
    <row r="587" ht="5.25" customHeight="1" x14ac:dyDescent="0.2"/>
    <row r="588" ht="5.25" customHeight="1" x14ac:dyDescent="0.2"/>
    <row r="589" ht="5.25" customHeight="1" x14ac:dyDescent="0.2"/>
    <row r="590" ht="5.25" customHeight="1" x14ac:dyDescent="0.2"/>
    <row r="591" ht="5.25" customHeight="1" x14ac:dyDescent="0.2"/>
    <row r="592" ht="5.25" customHeight="1" x14ac:dyDescent="0.2"/>
    <row r="593" ht="5.25" customHeight="1" x14ac:dyDescent="0.2"/>
    <row r="594" ht="5.25" customHeight="1" x14ac:dyDescent="0.2"/>
    <row r="595" ht="5.25" customHeight="1" x14ac:dyDescent="0.2"/>
    <row r="596" ht="5.25" customHeight="1" x14ac:dyDescent="0.2"/>
    <row r="597" ht="5.25" customHeight="1" x14ac:dyDescent="0.2"/>
    <row r="598" ht="5.25" customHeight="1" x14ac:dyDescent="0.2"/>
    <row r="599" ht="5.25" customHeight="1" x14ac:dyDescent="0.2"/>
    <row r="600" ht="5.25" customHeight="1" x14ac:dyDescent="0.2"/>
    <row r="601" ht="5.25" customHeight="1" x14ac:dyDescent="0.2"/>
    <row r="602" ht="5.25" customHeight="1" x14ac:dyDescent="0.2"/>
    <row r="603" ht="5.25" customHeight="1" x14ac:dyDescent="0.2"/>
    <row r="604" ht="5.25" customHeight="1" x14ac:dyDescent="0.2"/>
    <row r="605" ht="5.25" customHeight="1" x14ac:dyDescent="0.2"/>
    <row r="606" ht="5.25" customHeight="1" x14ac:dyDescent="0.2"/>
    <row r="607" ht="5.25" customHeight="1" x14ac:dyDescent="0.2"/>
    <row r="608" ht="5.25" customHeight="1" x14ac:dyDescent="0.2"/>
    <row r="609" ht="5.25" customHeight="1" x14ac:dyDescent="0.2"/>
    <row r="610" ht="5.25" customHeight="1" x14ac:dyDescent="0.2"/>
    <row r="611" ht="5.25" customHeight="1" x14ac:dyDescent="0.2"/>
    <row r="612" ht="5.25" customHeight="1" x14ac:dyDescent="0.2"/>
    <row r="613" ht="5.25" customHeight="1" x14ac:dyDescent="0.2"/>
    <row r="614" ht="5.25" customHeight="1" x14ac:dyDescent="0.2"/>
    <row r="615" ht="5.25" customHeight="1" x14ac:dyDescent="0.2"/>
    <row r="616" ht="5.25" customHeight="1" x14ac:dyDescent="0.2"/>
    <row r="617" ht="5.25" customHeight="1" x14ac:dyDescent="0.2"/>
    <row r="618" ht="5.25" customHeight="1" x14ac:dyDescent="0.2"/>
    <row r="619" ht="5.25" customHeight="1" x14ac:dyDescent="0.2"/>
    <row r="620" ht="5.25" customHeight="1" x14ac:dyDescent="0.2"/>
    <row r="621" ht="5.25" customHeight="1" x14ac:dyDescent="0.2"/>
    <row r="622" ht="5.25" customHeight="1" x14ac:dyDescent="0.2"/>
    <row r="623" ht="5.25" customHeight="1" x14ac:dyDescent="0.2"/>
    <row r="624" ht="5.25" customHeight="1" x14ac:dyDescent="0.2"/>
    <row r="625" ht="5.25" customHeight="1" x14ac:dyDescent="0.2"/>
    <row r="626" ht="5.25" customHeight="1" x14ac:dyDescent="0.2"/>
    <row r="627" ht="5.25" customHeight="1" x14ac:dyDescent="0.2"/>
    <row r="628" ht="5.25" customHeight="1" x14ac:dyDescent="0.2"/>
    <row r="629" ht="5.25" customHeight="1" x14ac:dyDescent="0.2"/>
    <row r="630" ht="5.25" customHeight="1" x14ac:dyDescent="0.2"/>
    <row r="631" ht="5.25" customHeight="1" x14ac:dyDescent="0.2"/>
    <row r="632" ht="5.25" customHeight="1" x14ac:dyDescent="0.2"/>
    <row r="633" ht="5.25" customHeight="1" x14ac:dyDescent="0.2"/>
    <row r="634" ht="5.25" customHeight="1" x14ac:dyDescent="0.2"/>
    <row r="635" ht="5.25" customHeight="1" x14ac:dyDescent="0.2"/>
    <row r="636" ht="5.25" customHeight="1" x14ac:dyDescent="0.2"/>
    <row r="637" ht="5.25" customHeight="1" x14ac:dyDescent="0.2"/>
    <row r="638" ht="5.25" customHeight="1" x14ac:dyDescent="0.2"/>
    <row r="639" ht="5.25" customHeight="1" x14ac:dyDescent="0.2"/>
    <row r="640" ht="5.25" customHeight="1" x14ac:dyDescent="0.2"/>
    <row r="641" ht="5.25" customHeight="1" x14ac:dyDescent="0.2"/>
    <row r="642" ht="5.25" customHeight="1" x14ac:dyDescent="0.2"/>
    <row r="643" ht="5.25" customHeight="1" x14ac:dyDescent="0.2"/>
    <row r="644" ht="5.25" customHeight="1" x14ac:dyDescent="0.2"/>
    <row r="645" ht="5.25" customHeight="1" x14ac:dyDescent="0.2"/>
    <row r="646" ht="5.25" customHeight="1" x14ac:dyDescent="0.2"/>
    <row r="647" ht="5.25" customHeight="1" x14ac:dyDescent="0.2"/>
    <row r="648" ht="5.25" customHeight="1" x14ac:dyDescent="0.2"/>
    <row r="649" ht="5.25" customHeight="1" x14ac:dyDescent="0.2"/>
    <row r="650" ht="5.25" customHeight="1" x14ac:dyDescent="0.2"/>
    <row r="651" ht="5.25" customHeight="1" x14ac:dyDescent="0.2"/>
    <row r="652" ht="5.25" customHeight="1" x14ac:dyDescent="0.2"/>
    <row r="653" ht="5.25" customHeight="1" x14ac:dyDescent="0.2"/>
    <row r="654" ht="5.25" customHeight="1" x14ac:dyDescent="0.2"/>
    <row r="655" ht="5.25" customHeight="1" x14ac:dyDescent="0.2"/>
    <row r="656" ht="5.25" customHeight="1" x14ac:dyDescent="0.2"/>
    <row r="657" ht="5.25" customHeight="1" x14ac:dyDescent="0.2"/>
    <row r="658" ht="5.25" customHeight="1" x14ac:dyDescent="0.2"/>
    <row r="659" ht="5.25" customHeight="1" x14ac:dyDescent="0.2"/>
    <row r="660" ht="5.25" customHeight="1" x14ac:dyDescent="0.2"/>
    <row r="661" ht="5.25" customHeight="1" x14ac:dyDescent="0.2"/>
    <row r="662" ht="5.25" customHeight="1" x14ac:dyDescent="0.2"/>
    <row r="663" ht="5.25" customHeight="1" x14ac:dyDescent="0.2"/>
    <row r="664" ht="5.25" customHeight="1" x14ac:dyDescent="0.2"/>
    <row r="665" ht="5.25" customHeight="1" x14ac:dyDescent="0.2"/>
    <row r="666" ht="5.25" customHeight="1" x14ac:dyDescent="0.2"/>
    <row r="667" ht="5.25" customHeight="1" x14ac:dyDescent="0.2"/>
    <row r="668" ht="5.25" customHeight="1" x14ac:dyDescent="0.2"/>
    <row r="669" ht="5.25" customHeight="1" x14ac:dyDescent="0.2"/>
    <row r="670" ht="5.25" customHeight="1" x14ac:dyDescent="0.2"/>
    <row r="671" ht="5.25" customHeight="1" x14ac:dyDescent="0.2"/>
    <row r="672" ht="5.25" customHeight="1" x14ac:dyDescent="0.2"/>
    <row r="673" ht="5.25" customHeight="1" x14ac:dyDescent="0.2"/>
    <row r="674" ht="5.25" customHeight="1" x14ac:dyDescent="0.2"/>
    <row r="675" ht="5.25" customHeight="1" x14ac:dyDescent="0.2"/>
    <row r="676" ht="5.25" customHeight="1" x14ac:dyDescent="0.2"/>
    <row r="677" ht="5.25" customHeight="1" x14ac:dyDescent="0.2"/>
    <row r="678" ht="5.25" customHeight="1" x14ac:dyDescent="0.2"/>
    <row r="679" ht="5.25" customHeight="1" x14ac:dyDescent="0.2"/>
    <row r="680" ht="5.25" customHeight="1" x14ac:dyDescent="0.2"/>
    <row r="681" ht="5.25" customHeight="1" x14ac:dyDescent="0.2"/>
    <row r="682" ht="5.25" customHeight="1" x14ac:dyDescent="0.2"/>
    <row r="683" ht="5.25" customHeight="1" x14ac:dyDescent="0.2"/>
    <row r="684" ht="5.25" customHeight="1" x14ac:dyDescent="0.2"/>
    <row r="685" ht="5.25" customHeight="1" x14ac:dyDescent="0.2"/>
    <row r="686" ht="5.25" customHeight="1" x14ac:dyDescent="0.2"/>
    <row r="687" ht="5.25" customHeight="1" x14ac:dyDescent="0.2"/>
    <row r="688" ht="5.25" customHeight="1" x14ac:dyDescent="0.2"/>
    <row r="689" ht="5.25" customHeight="1" x14ac:dyDescent="0.2"/>
    <row r="690" ht="5.25" customHeight="1" x14ac:dyDescent="0.2"/>
    <row r="691" ht="5.25" customHeight="1" x14ac:dyDescent="0.2"/>
    <row r="692" ht="5.25" customHeight="1" x14ac:dyDescent="0.2"/>
    <row r="693" ht="5.25" customHeight="1" x14ac:dyDescent="0.2"/>
    <row r="694" ht="5.25" customHeight="1" x14ac:dyDescent="0.2"/>
    <row r="695" ht="5.25" customHeight="1" x14ac:dyDescent="0.2"/>
    <row r="696" ht="5.25" customHeight="1" x14ac:dyDescent="0.2"/>
    <row r="697" ht="5.25" customHeight="1" x14ac:dyDescent="0.2"/>
    <row r="698" ht="5.25" customHeight="1" x14ac:dyDescent="0.2"/>
    <row r="699" ht="5.25" customHeight="1" x14ac:dyDescent="0.2"/>
    <row r="700" ht="5.25" customHeight="1" x14ac:dyDescent="0.2"/>
    <row r="701" ht="5.25" customHeight="1" x14ac:dyDescent="0.2"/>
    <row r="702" ht="5.25" customHeight="1" x14ac:dyDescent="0.2"/>
    <row r="703" ht="5.25" customHeight="1" x14ac:dyDescent="0.2"/>
    <row r="704" ht="5.25" customHeight="1" x14ac:dyDescent="0.2"/>
    <row r="705" ht="5.25" customHeight="1" x14ac:dyDescent="0.2"/>
    <row r="706" ht="5.25" customHeight="1" x14ac:dyDescent="0.2"/>
    <row r="707" ht="5.25" customHeight="1" x14ac:dyDescent="0.2"/>
    <row r="708" ht="5.25" customHeight="1" x14ac:dyDescent="0.2"/>
    <row r="709" ht="5.25" customHeight="1" x14ac:dyDescent="0.2"/>
    <row r="710" ht="5.25" customHeight="1" x14ac:dyDescent="0.2"/>
    <row r="711" ht="5.25" customHeight="1" x14ac:dyDescent="0.2"/>
    <row r="712" ht="5.25" customHeight="1" x14ac:dyDescent="0.2"/>
    <row r="713" ht="5.25" customHeight="1" x14ac:dyDescent="0.2"/>
    <row r="714" ht="5.25" customHeight="1" x14ac:dyDescent="0.2"/>
    <row r="715" ht="5.25" customHeight="1" x14ac:dyDescent="0.2"/>
    <row r="716" ht="5.25" customHeight="1" x14ac:dyDescent="0.2"/>
    <row r="717" ht="5.25" customHeight="1" x14ac:dyDescent="0.2"/>
    <row r="718" ht="5.25" customHeight="1" x14ac:dyDescent="0.2"/>
    <row r="719" ht="5.25" customHeight="1" x14ac:dyDescent="0.2"/>
    <row r="720" ht="5.25" customHeight="1" x14ac:dyDescent="0.2"/>
    <row r="721" ht="5.25" customHeight="1" x14ac:dyDescent="0.2"/>
    <row r="722" ht="5.25" customHeight="1" x14ac:dyDescent="0.2"/>
    <row r="723" ht="5.25" customHeight="1" x14ac:dyDescent="0.2"/>
    <row r="724" ht="5.25" customHeight="1" x14ac:dyDescent="0.2"/>
    <row r="725" ht="5.25" customHeight="1" x14ac:dyDescent="0.2"/>
    <row r="726" ht="5.25" customHeight="1" x14ac:dyDescent="0.2"/>
    <row r="727" ht="5.25" customHeight="1" x14ac:dyDescent="0.2"/>
    <row r="728" ht="5.25" customHeight="1" x14ac:dyDescent="0.2"/>
    <row r="729" ht="5.25" customHeight="1" x14ac:dyDescent="0.2"/>
    <row r="730" ht="5.25" customHeight="1" x14ac:dyDescent="0.2"/>
    <row r="731" ht="5.25" customHeight="1" x14ac:dyDescent="0.2"/>
    <row r="732" ht="5.25" customHeight="1" x14ac:dyDescent="0.2"/>
    <row r="733" ht="5.25" customHeight="1" x14ac:dyDescent="0.2"/>
    <row r="734" ht="5.25" customHeight="1" x14ac:dyDescent="0.2"/>
    <row r="735" ht="5.25" customHeight="1" x14ac:dyDescent="0.2"/>
    <row r="736" ht="5.25" customHeight="1" x14ac:dyDescent="0.2"/>
    <row r="737" ht="5.25" customHeight="1" x14ac:dyDescent="0.2"/>
    <row r="738" ht="5.25" customHeight="1" x14ac:dyDescent="0.2"/>
    <row r="739" ht="5.25" customHeight="1" x14ac:dyDescent="0.2"/>
    <row r="740" ht="5.25" customHeight="1" x14ac:dyDescent="0.2"/>
    <row r="741" ht="5.25" customHeight="1" x14ac:dyDescent="0.2"/>
    <row r="742" ht="5.25" customHeight="1" x14ac:dyDescent="0.2"/>
    <row r="743" ht="5.25" customHeight="1" x14ac:dyDescent="0.2"/>
    <row r="744" ht="5.25" customHeight="1" x14ac:dyDescent="0.2"/>
    <row r="745" ht="5.25" customHeight="1" x14ac:dyDescent="0.2"/>
    <row r="746" ht="5.25" customHeight="1" x14ac:dyDescent="0.2"/>
    <row r="747" ht="5.25" customHeight="1" x14ac:dyDescent="0.2"/>
    <row r="748" ht="5.25" customHeight="1" x14ac:dyDescent="0.2"/>
    <row r="749" ht="5.25" customHeight="1" x14ac:dyDescent="0.2"/>
    <row r="750" ht="5.25" customHeight="1" x14ac:dyDescent="0.2"/>
    <row r="751" ht="5.25" customHeight="1" x14ac:dyDescent="0.2"/>
    <row r="752" ht="5.25" customHeight="1" x14ac:dyDescent="0.2"/>
    <row r="753" ht="5.25" customHeight="1" x14ac:dyDescent="0.2"/>
    <row r="754" ht="5.25" customHeight="1" x14ac:dyDescent="0.2"/>
    <row r="755" ht="5.25" customHeight="1" x14ac:dyDescent="0.2"/>
    <row r="756" ht="5.25" customHeight="1" x14ac:dyDescent="0.2"/>
    <row r="757" ht="5.25" customHeight="1" x14ac:dyDescent="0.2"/>
    <row r="758" ht="5.25" customHeight="1" x14ac:dyDescent="0.2"/>
    <row r="759" ht="5.25" customHeight="1" x14ac:dyDescent="0.2"/>
    <row r="760" ht="5.25" customHeight="1" x14ac:dyDescent="0.2"/>
    <row r="761" ht="5.25" customHeight="1" x14ac:dyDescent="0.2"/>
    <row r="762" ht="5.25" customHeight="1" x14ac:dyDescent="0.2"/>
    <row r="763" ht="5.25" customHeight="1" x14ac:dyDescent="0.2"/>
    <row r="764" ht="5.25" customHeight="1" x14ac:dyDescent="0.2"/>
    <row r="765" ht="5.25" customHeight="1" x14ac:dyDescent="0.2"/>
    <row r="766" ht="5.25" customHeight="1" x14ac:dyDescent="0.2"/>
    <row r="767" ht="5.25" customHeight="1" x14ac:dyDescent="0.2"/>
    <row r="768" ht="5.25" customHeight="1" x14ac:dyDescent="0.2"/>
    <row r="769" ht="5.25" customHeight="1" x14ac:dyDescent="0.2"/>
    <row r="770" ht="5.25" customHeight="1" x14ac:dyDescent="0.2"/>
    <row r="771" ht="5.25" customHeight="1" x14ac:dyDescent="0.2"/>
    <row r="772" ht="5.25" customHeight="1" x14ac:dyDescent="0.2"/>
    <row r="773" ht="5.25" customHeight="1" x14ac:dyDescent="0.2"/>
    <row r="774" ht="5.25" customHeight="1" x14ac:dyDescent="0.2"/>
    <row r="775" ht="5.25" customHeight="1" x14ac:dyDescent="0.2"/>
    <row r="776" ht="5.25" customHeight="1" x14ac:dyDescent="0.2"/>
    <row r="777" ht="5.25" customHeight="1" x14ac:dyDescent="0.2"/>
    <row r="778" ht="5.25" customHeight="1" x14ac:dyDescent="0.2"/>
    <row r="779" ht="5.25" customHeight="1" x14ac:dyDescent="0.2"/>
    <row r="780" ht="5.25" customHeight="1" x14ac:dyDescent="0.2"/>
    <row r="781" ht="5.25" customHeight="1" x14ac:dyDescent="0.2"/>
    <row r="782" ht="5.25" customHeight="1" x14ac:dyDescent="0.2"/>
    <row r="783" ht="5.25" customHeight="1" x14ac:dyDescent="0.2"/>
    <row r="784" ht="5.25" customHeight="1" x14ac:dyDescent="0.2"/>
    <row r="785" ht="5.25" customHeight="1" x14ac:dyDescent="0.2"/>
    <row r="786" ht="5.25" customHeight="1" x14ac:dyDescent="0.2"/>
    <row r="787" ht="5.25" customHeight="1" x14ac:dyDescent="0.2"/>
    <row r="788" ht="5.25" customHeight="1" x14ac:dyDescent="0.2"/>
    <row r="789" ht="5.25" customHeight="1" x14ac:dyDescent="0.2"/>
    <row r="790" ht="5.25" customHeight="1" x14ac:dyDescent="0.2"/>
    <row r="791" ht="5.25" customHeight="1" x14ac:dyDescent="0.2"/>
    <row r="792" ht="5.25" customHeight="1" x14ac:dyDescent="0.2"/>
    <row r="793" ht="5.25" customHeight="1" x14ac:dyDescent="0.2"/>
    <row r="794" ht="5.25" customHeight="1" x14ac:dyDescent="0.2"/>
    <row r="795" ht="5.25" customHeight="1" x14ac:dyDescent="0.2"/>
    <row r="796" ht="5.25" customHeight="1" x14ac:dyDescent="0.2"/>
    <row r="797" ht="5.25" customHeight="1" x14ac:dyDescent="0.2"/>
    <row r="798" ht="5.25" customHeight="1" x14ac:dyDescent="0.2"/>
    <row r="799" ht="5.25" customHeight="1" x14ac:dyDescent="0.2"/>
    <row r="800" ht="5.25" customHeight="1" x14ac:dyDescent="0.2"/>
    <row r="801" ht="5.25" customHeight="1" x14ac:dyDescent="0.2"/>
    <row r="802" ht="5.25" customHeight="1" x14ac:dyDescent="0.2"/>
    <row r="803" ht="5.25" customHeight="1" x14ac:dyDescent="0.2"/>
    <row r="804" ht="5.25" customHeight="1" x14ac:dyDescent="0.2"/>
    <row r="805" ht="5.25" customHeight="1" x14ac:dyDescent="0.2"/>
    <row r="806" ht="5.25" customHeight="1" x14ac:dyDescent="0.2"/>
    <row r="807" ht="5.25" customHeight="1" x14ac:dyDescent="0.2"/>
    <row r="808" ht="5.25" customHeight="1" x14ac:dyDescent="0.2"/>
    <row r="809" ht="5.25" customHeight="1" x14ac:dyDescent="0.2"/>
    <row r="810" ht="5.25" customHeight="1" x14ac:dyDescent="0.2"/>
    <row r="811" ht="5.25" customHeight="1" x14ac:dyDescent="0.2"/>
    <row r="812" ht="5.25" customHeight="1" x14ac:dyDescent="0.2"/>
    <row r="813" ht="5.25" customHeight="1" x14ac:dyDescent="0.2"/>
    <row r="814" ht="5.25" customHeight="1" x14ac:dyDescent="0.2"/>
    <row r="815" ht="5.25" customHeight="1" x14ac:dyDescent="0.2"/>
    <row r="816" ht="5.25" customHeight="1" x14ac:dyDescent="0.2"/>
    <row r="817" ht="5.25" customHeight="1" x14ac:dyDescent="0.2"/>
    <row r="818" ht="5.25" customHeight="1" x14ac:dyDescent="0.2"/>
    <row r="819" ht="5.25" customHeight="1" x14ac:dyDescent="0.2"/>
    <row r="820" ht="5.25" customHeight="1" x14ac:dyDescent="0.2"/>
    <row r="821" ht="5.25" customHeight="1" x14ac:dyDescent="0.2"/>
    <row r="822" ht="5.25" customHeight="1" x14ac:dyDescent="0.2"/>
    <row r="823" ht="5.25" customHeight="1" x14ac:dyDescent="0.2"/>
    <row r="824" ht="5.25" customHeight="1" x14ac:dyDescent="0.2"/>
    <row r="825" ht="5.25" customHeight="1" x14ac:dyDescent="0.2"/>
    <row r="826" ht="5.25" customHeight="1" x14ac:dyDescent="0.2"/>
    <row r="827" ht="5.25" customHeight="1" x14ac:dyDescent="0.2"/>
    <row r="828" ht="5.25" customHeight="1" x14ac:dyDescent="0.2"/>
    <row r="829" ht="5.25" customHeight="1" x14ac:dyDescent="0.2"/>
    <row r="830" ht="5.25" customHeight="1" x14ac:dyDescent="0.2"/>
    <row r="831" ht="5.25" customHeight="1" x14ac:dyDescent="0.2"/>
    <row r="832" ht="5.25" customHeight="1" x14ac:dyDescent="0.2"/>
    <row r="833" ht="5.25" customHeight="1" x14ac:dyDescent="0.2"/>
    <row r="834" ht="5.25" customHeight="1" x14ac:dyDescent="0.2"/>
    <row r="835" ht="5.25" customHeight="1" x14ac:dyDescent="0.2"/>
    <row r="836" ht="5.25" customHeight="1" x14ac:dyDescent="0.2"/>
    <row r="837" ht="5.25" customHeight="1" x14ac:dyDescent="0.2"/>
    <row r="838" ht="5.25" customHeight="1" x14ac:dyDescent="0.2"/>
    <row r="839" ht="5.25" customHeight="1" x14ac:dyDescent="0.2"/>
    <row r="840" ht="5.25" customHeight="1" x14ac:dyDescent="0.2"/>
    <row r="841" ht="5.25" customHeight="1" x14ac:dyDescent="0.2"/>
    <row r="842" ht="5.25" customHeight="1" x14ac:dyDescent="0.2"/>
    <row r="843" ht="5.25" customHeight="1" x14ac:dyDescent="0.2"/>
    <row r="844" ht="5.25" customHeight="1" x14ac:dyDescent="0.2"/>
    <row r="845" ht="5.25" customHeight="1" x14ac:dyDescent="0.2"/>
    <row r="846" ht="5.25" customHeight="1" x14ac:dyDescent="0.2"/>
    <row r="847" ht="5.25" customHeight="1" x14ac:dyDescent="0.2"/>
    <row r="848" ht="5.25" customHeight="1" x14ac:dyDescent="0.2"/>
    <row r="849" ht="5.25" customHeight="1" x14ac:dyDescent="0.2"/>
    <row r="850" ht="5.25" customHeight="1" x14ac:dyDescent="0.2"/>
    <row r="851" ht="5.25" customHeight="1" x14ac:dyDescent="0.2"/>
    <row r="852" ht="5.25" customHeight="1" x14ac:dyDescent="0.2"/>
    <row r="853" ht="5.25" customHeight="1" x14ac:dyDescent="0.2"/>
    <row r="854" ht="5.25" customHeight="1" x14ac:dyDescent="0.2"/>
    <row r="855" ht="5.25" customHeight="1" x14ac:dyDescent="0.2"/>
    <row r="856" ht="5.25" customHeight="1" x14ac:dyDescent="0.2"/>
    <row r="857" ht="5.25" customHeight="1" x14ac:dyDescent="0.2"/>
    <row r="858" ht="5.25" customHeight="1" x14ac:dyDescent="0.2"/>
    <row r="859" ht="5.25" customHeight="1" x14ac:dyDescent="0.2"/>
    <row r="860" ht="5.25" customHeight="1" x14ac:dyDescent="0.2"/>
    <row r="861" ht="5.25" customHeight="1" x14ac:dyDescent="0.2"/>
    <row r="862" ht="5.25" customHeight="1" x14ac:dyDescent="0.2"/>
    <row r="863" ht="5.25" customHeight="1" x14ac:dyDescent="0.2"/>
    <row r="864" ht="5.25" customHeight="1" x14ac:dyDescent="0.2"/>
    <row r="865" ht="5.25" customHeight="1" x14ac:dyDescent="0.2"/>
    <row r="866" ht="5.25" customHeight="1" x14ac:dyDescent="0.2"/>
    <row r="867" ht="5.25" customHeight="1" x14ac:dyDescent="0.2"/>
    <row r="868" ht="5.25" customHeight="1" x14ac:dyDescent="0.2"/>
    <row r="869" ht="5.25" customHeight="1" x14ac:dyDescent="0.2"/>
    <row r="870" ht="5.25" customHeight="1" x14ac:dyDescent="0.2"/>
    <row r="871" ht="5.25" customHeight="1" x14ac:dyDescent="0.2"/>
    <row r="872" ht="5.25" customHeight="1" x14ac:dyDescent="0.2"/>
    <row r="873" ht="5.25" customHeight="1" x14ac:dyDescent="0.2"/>
    <row r="874" ht="5.25" customHeight="1" x14ac:dyDescent="0.2"/>
    <row r="875" ht="5.25" customHeight="1" x14ac:dyDescent="0.2"/>
    <row r="876" ht="5.25" customHeight="1" x14ac:dyDescent="0.2"/>
    <row r="877" ht="5.25" customHeight="1" x14ac:dyDescent="0.2"/>
    <row r="878" ht="5.25" customHeight="1" x14ac:dyDescent="0.2"/>
    <row r="879" ht="5.25" customHeight="1" x14ac:dyDescent="0.2"/>
    <row r="880" ht="5.25" customHeight="1" x14ac:dyDescent="0.2"/>
    <row r="881" ht="5.25" customHeight="1" x14ac:dyDescent="0.2"/>
    <row r="882" ht="5.25" customHeight="1" x14ac:dyDescent="0.2"/>
    <row r="883" ht="5.25" customHeight="1" x14ac:dyDescent="0.2"/>
    <row r="884" ht="5.25" customHeight="1" x14ac:dyDescent="0.2"/>
    <row r="885" ht="5.25" customHeight="1" x14ac:dyDescent="0.2"/>
    <row r="886" ht="5.25" customHeight="1" x14ac:dyDescent="0.2"/>
    <row r="887" ht="5.25" customHeight="1" x14ac:dyDescent="0.2"/>
    <row r="888" ht="5.25" customHeight="1" x14ac:dyDescent="0.2"/>
    <row r="889" ht="5.25" customHeight="1" x14ac:dyDescent="0.2"/>
    <row r="890" ht="5.25" customHeight="1" x14ac:dyDescent="0.2"/>
    <row r="891" ht="5.25" customHeight="1" x14ac:dyDescent="0.2"/>
    <row r="892" ht="5.25" customHeight="1" x14ac:dyDescent="0.2"/>
    <row r="893" ht="5.25" customHeight="1" x14ac:dyDescent="0.2"/>
    <row r="894" ht="5.25" customHeight="1" x14ac:dyDescent="0.2"/>
    <row r="895" ht="5.25" customHeight="1" x14ac:dyDescent="0.2"/>
    <row r="896" ht="5.25" customHeight="1" x14ac:dyDescent="0.2"/>
    <row r="897" ht="5.25" customHeight="1" x14ac:dyDescent="0.2"/>
    <row r="898" ht="5.25" customHeight="1" x14ac:dyDescent="0.2"/>
    <row r="899" ht="5.25" customHeight="1" x14ac:dyDescent="0.2"/>
    <row r="900" ht="5.25" customHeight="1" x14ac:dyDescent="0.2"/>
    <row r="901" ht="5.25" customHeight="1" x14ac:dyDescent="0.2"/>
    <row r="902" ht="5.25" customHeight="1" x14ac:dyDescent="0.2"/>
    <row r="903" ht="5.25" customHeight="1" x14ac:dyDescent="0.2"/>
    <row r="904" ht="5.25" customHeight="1" x14ac:dyDescent="0.2"/>
    <row r="905" ht="5.25" customHeight="1" x14ac:dyDescent="0.2"/>
    <row r="906" ht="5.25" customHeight="1" x14ac:dyDescent="0.2"/>
    <row r="907" ht="5.25" customHeight="1" x14ac:dyDescent="0.2"/>
    <row r="908" ht="5.25" customHeight="1" x14ac:dyDescent="0.2"/>
    <row r="909" ht="5.25" customHeight="1" x14ac:dyDescent="0.2"/>
    <row r="910" ht="5.25" customHeight="1" x14ac:dyDescent="0.2"/>
    <row r="911" ht="5.25" customHeight="1" x14ac:dyDescent="0.2"/>
    <row r="912" ht="5.25" customHeight="1" x14ac:dyDescent="0.2"/>
    <row r="913" ht="5.25" customHeight="1" x14ac:dyDescent="0.2"/>
    <row r="914" ht="5.25" customHeight="1" x14ac:dyDescent="0.2"/>
    <row r="915" ht="5.25" customHeight="1" x14ac:dyDescent="0.2"/>
    <row r="916" ht="5.25" customHeight="1" x14ac:dyDescent="0.2"/>
    <row r="917" ht="5.25" customHeight="1" x14ac:dyDescent="0.2"/>
    <row r="918" ht="5.25" customHeight="1" x14ac:dyDescent="0.2"/>
    <row r="919" ht="5.25" customHeight="1" x14ac:dyDescent="0.2"/>
    <row r="920" ht="5.25" customHeight="1" x14ac:dyDescent="0.2"/>
    <row r="921" ht="5.25" customHeight="1" x14ac:dyDescent="0.2"/>
    <row r="922" ht="5.25" customHeight="1" x14ac:dyDescent="0.2"/>
    <row r="923" ht="5.25" customHeight="1" x14ac:dyDescent="0.2"/>
    <row r="924" ht="5.25" customHeight="1" x14ac:dyDescent="0.2"/>
    <row r="925" ht="5.25" customHeight="1" x14ac:dyDescent="0.2"/>
    <row r="926" ht="5.25" customHeight="1" x14ac:dyDescent="0.2"/>
    <row r="927" ht="5.25" customHeight="1" x14ac:dyDescent="0.2"/>
    <row r="928" ht="5.25" customHeight="1" x14ac:dyDescent="0.2"/>
    <row r="929" ht="5.25" customHeight="1" x14ac:dyDescent="0.2"/>
    <row r="930" ht="5.25" customHeight="1" x14ac:dyDescent="0.2"/>
    <row r="931" ht="5.25" customHeight="1" x14ac:dyDescent="0.2"/>
    <row r="932" ht="5.25" customHeight="1" x14ac:dyDescent="0.2"/>
    <row r="933" ht="5.25" customHeight="1" x14ac:dyDescent="0.2"/>
    <row r="934" ht="5.25" customHeight="1" x14ac:dyDescent="0.2"/>
    <row r="935" ht="5.25" customHeight="1" x14ac:dyDescent="0.2"/>
    <row r="936" ht="5.25" customHeight="1" x14ac:dyDescent="0.2"/>
    <row r="937" ht="5.25" customHeight="1" x14ac:dyDescent="0.2"/>
    <row r="938" ht="5.25" customHeight="1" x14ac:dyDescent="0.2"/>
    <row r="939" ht="5.25" customHeight="1" x14ac:dyDescent="0.2"/>
    <row r="940" ht="5.25" customHeight="1" x14ac:dyDescent="0.2"/>
    <row r="941" ht="5.25" customHeight="1" x14ac:dyDescent="0.2"/>
    <row r="942" ht="5.25" customHeight="1" x14ac:dyDescent="0.2"/>
    <row r="943" ht="5.25" customHeight="1" x14ac:dyDescent="0.2"/>
    <row r="944" ht="5.25" customHeight="1" x14ac:dyDescent="0.2"/>
    <row r="945" ht="5.25" customHeight="1" x14ac:dyDescent="0.2"/>
    <row r="946" ht="5.25" customHeight="1" x14ac:dyDescent="0.2"/>
    <row r="947" ht="5.25" customHeight="1" x14ac:dyDescent="0.2"/>
    <row r="948" ht="5.25" customHeight="1" x14ac:dyDescent="0.2"/>
    <row r="949" ht="5.25" customHeight="1" x14ac:dyDescent="0.2"/>
    <row r="950" ht="5.25" customHeight="1" x14ac:dyDescent="0.2"/>
    <row r="951" ht="5.25" customHeight="1" x14ac:dyDescent="0.2"/>
    <row r="952" ht="5.25" customHeight="1" x14ac:dyDescent="0.2"/>
    <row r="953" ht="5.25" customHeight="1" x14ac:dyDescent="0.2"/>
    <row r="954" ht="5.25" customHeight="1" x14ac:dyDescent="0.2"/>
    <row r="955" ht="5.25" customHeight="1" x14ac:dyDescent="0.2"/>
    <row r="956" ht="5.25" customHeight="1" x14ac:dyDescent="0.2"/>
    <row r="957" ht="5.25" customHeight="1" x14ac:dyDescent="0.2"/>
    <row r="958" ht="5.25" customHeight="1" x14ac:dyDescent="0.2"/>
    <row r="959" ht="5.25" customHeight="1" x14ac:dyDescent="0.2"/>
    <row r="960" ht="5.25" customHeight="1" x14ac:dyDescent="0.2"/>
    <row r="961" ht="5.25" customHeight="1" x14ac:dyDescent="0.2"/>
    <row r="962" ht="5.25" customHeight="1" x14ac:dyDescent="0.2"/>
    <row r="963" ht="5.25" customHeight="1" x14ac:dyDescent="0.2"/>
    <row r="964" ht="5.25" customHeight="1" x14ac:dyDescent="0.2"/>
    <row r="965" ht="5.25" customHeight="1" x14ac:dyDescent="0.2"/>
    <row r="966" ht="5.25" customHeight="1" x14ac:dyDescent="0.2"/>
    <row r="967" ht="5.25" customHeight="1" x14ac:dyDescent="0.2"/>
    <row r="968" ht="5.25" customHeight="1" x14ac:dyDescent="0.2"/>
    <row r="969" ht="5.25" customHeight="1" x14ac:dyDescent="0.2"/>
    <row r="970" ht="5.25" customHeight="1" x14ac:dyDescent="0.2"/>
    <row r="971" ht="5.25" customHeight="1" x14ac:dyDescent="0.2"/>
    <row r="972" ht="5.25" customHeight="1" x14ac:dyDescent="0.2"/>
    <row r="973" ht="5.25" customHeight="1" x14ac:dyDescent="0.2"/>
    <row r="974" ht="5.25" customHeight="1" x14ac:dyDescent="0.2"/>
    <row r="975" ht="5.25" customHeight="1" x14ac:dyDescent="0.2"/>
    <row r="976" ht="5.25" customHeight="1" x14ac:dyDescent="0.2"/>
    <row r="977" ht="5.25" customHeight="1" x14ac:dyDescent="0.2"/>
    <row r="978" ht="5.25" customHeight="1" x14ac:dyDescent="0.2"/>
    <row r="979" ht="5.25" customHeight="1" x14ac:dyDescent="0.2"/>
    <row r="980" ht="5.25" customHeight="1" x14ac:dyDescent="0.2"/>
    <row r="981" ht="5.25" customHeight="1" x14ac:dyDescent="0.2"/>
    <row r="982" ht="5.25" customHeight="1" x14ac:dyDescent="0.2"/>
    <row r="983" ht="5.25" customHeight="1" x14ac:dyDescent="0.2"/>
    <row r="984" ht="5.25" customHeight="1" x14ac:dyDescent="0.2"/>
    <row r="985" ht="5.25" customHeight="1" x14ac:dyDescent="0.2"/>
    <row r="986" ht="5.25" customHeight="1" x14ac:dyDescent="0.2"/>
    <row r="987" ht="5.25" customHeight="1" x14ac:dyDescent="0.2"/>
    <row r="988" ht="5.25" customHeight="1" x14ac:dyDescent="0.2"/>
    <row r="989" ht="5.25" customHeight="1" x14ac:dyDescent="0.2"/>
    <row r="990" ht="5.25" customHeight="1" x14ac:dyDescent="0.2"/>
    <row r="991" ht="5.25" customHeight="1" x14ac:dyDescent="0.2"/>
    <row r="992" ht="5.25" customHeight="1" x14ac:dyDescent="0.2"/>
    <row r="993" ht="5.25" customHeight="1" x14ac:dyDescent="0.2"/>
    <row r="994" ht="5.25" customHeight="1" x14ac:dyDescent="0.2"/>
    <row r="995" ht="5.25" customHeight="1" x14ac:dyDescent="0.2"/>
    <row r="996" ht="5.25" customHeight="1" x14ac:dyDescent="0.2"/>
    <row r="997" ht="5.25" customHeight="1" x14ac:dyDescent="0.2"/>
    <row r="998" ht="5.25" customHeight="1" x14ac:dyDescent="0.2"/>
    <row r="999" ht="5.25" customHeight="1" x14ac:dyDescent="0.2"/>
    <row r="1000" ht="5.25" customHeight="1" x14ac:dyDescent="0.2"/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1000"/>
  <sheetViews>
    <sheetView workbookViewId="0"/>
  </sheetViews>
  <sheetFormatPr defaultColWidth="12.5703125" defaultRowHeight="15" customHeight="1" x14ac:dyDescent="0.2"/>
  <cols>
    <col min="1" max="26" width="8" customWidth="1"/>
  </cols>
  <sheetData>
    <row r="1" ht="5.25" customHeight="1" x14ac:dyDescent="0.2"/>
    <row r="2" ht="5.25" customHeight="1" x14ac:dyDescent="0.2"/>
    <row r="3" ht="5.25" customHeight="1" x14ac:dyDescent="0.2"/>
    <row r="4" ht="5.25" customHeight="1" x14ac:dyDescent="0.2"/>
    <row r="5" ht="5.25" customHeight="1" x14ac:dyDescent="0.2"/>
    <row r="6" ht="5.25" customHeight="1" x14ac:dyDescent="0.2"/>
    <row r="7" ht="5.25" customHeight="1" x14ac:dyDescent="0.2"/>
    <row r="8" ht="5.25" customHeight="1" x14ac:dyDescent="0.2"/>
    <row r="9" ht="5.25" customHeight="1" x14ac:dyDescent="0.2"/>
    <row r="10" ht="5.25" customHeight="1" x14ac:dyDescent="0.2"/>
    <row r="11" ht="5.25" customHeight="1" x14ac:dyDescent="0.2"/>
    <row r="12" ht="5.25" customHeight="1" x14ac:dyDescent="0.2"/>
    <row r="13" ht="5.25" customHeight="1" x14ac:dyDescent="0.2"/>
    <row r="14" ht="5.25" customHeight="1" x14ac:dyDescent="0.2"/>
    <row r="15" ht="5.25" customHeight="1" x14ac:dyDescent="0.2"/>
    <row r="16" ht="5.25" customHeight="1" x14ac:dyDescent="0.2"/>
    <row r="17" ht="5.25" customHeight="1" x14ac:dyDescent="0.2"/>
    <row r="18" ht="5.25" customHeight="1" x14ac:dyDescent="0.2"/>
    <row r="19" ht="5.25" customHeight="1" x14ac:dyDescent="0.2"/>
    <row r="20" ht="5.25" customHeight="1" x14ac:dyDescent="0.2"/>
    <row r="21" ht="5.25" customHeight="1" x14ac:dyDescent="0.2"/>
    <row r="22" ht="5.25" customHeight="1" x14ac:dyDescent="0.2"/>
    <row r="23" ht="5.25" customHeight="1" x14ac:dyDescent="0.2"/>
    <row r="24" ht="5.25" customHeight="1" x14ac:dyDescent="0.2"/>
    <row r="25" ht="5.25" customHeight="1" x14ac:dyDescent="0.2"/>
    <row r="26" ht="5.25" customHeight="1" x14ac:dyDescent="0.2"/>
    <row r="27" ht="5.25" customHeight="1" x14ac:dyDescent="0.2"/>
    <row r="28" ht="5.25" customHeight="1" x14ac:dyDescent="0.2"/>
    <row r="29" ht="5.25" customHeight="1" x14ac:dyDescent="0.2"/>
    <row r="30" ht="5.25" customHeight="1" x14ac:dyDescent="0.2"/>
    <row r="31" ht="5.25" customHeight="1" x14ac:dyDescent="0.2"/>
    <row r="32" ht="5.25" customHeight="1" x14ac:dyDescent="0.2"/>
    <row r="33" ht="5.25" customHeight="1" x14ac:dyDescent="0.2"/>
    <row r="34" ht="5.25" customHeight="1" x14ac:dyDescent="0.2"/>
    <row r="35" ht="5.25" customHeight="1" x14ac:dyDescent="0.2"/>
    <row r="36" ht="5.25" customHeight="1" x14ac:dyDescent="0.2"/>
    <row r="37" ht="5.25" customHeight="1" x14ac:dyDescent="0.2"/>
    <row r="38" ht="5.25" customHeight="1" x14ac:dyDescent="0.2"/>
    <row r="39" ht="5.25" customHeight="1" x14ac:dyDescent="0.2"/>
    <row r="40" ht="5.25" customHeight="1" x14ac:dyDescent="0.2"/>
    <row r="41" ht="5.25" customHeight="1" x14ac:dyDescent="0.2"/>
    <row r="42" ht="5.25" customHeight="1" x14ac:dyDescent="0.2"/>
    <row r="43" ht="5.25" customHeight="1" x14ac:dyDescent="0.2"/>
    <row r="44" ht="5.25" customHeight="1" x14ac:dyDescent="0.2"/>
    <row r="45" ht="5.25" customHeight="1" x14ac:dyDescent="0.2"/>
    <row r="46" ht="5.25" customHeight="1" x14ac:dyDescent="0.2"/>
    <row r="47" ht="5.25" customHeight="1" x14ac:dyDescent="0.2"/>
    <row r="48" ht="5.25" customHeight="1" x14ac:dyDescent="0.2"/>
    <row r="49" ht="5.25" customHeight="1" x14ac:dyDescent="0.2"/>
    <row r="50" ht="5.25" customHeight="1" x14ac:dyDescent="0.2"/>
    <row r="51" ht="5.25" customHeight="1" x14ac:dyDescent="0.2"/>
    <row r="52" ht="5.25" customHeight="1" x14ac:dyDescent="0.2"/>
    <row r="53" ht="5.25" customHeight="1" x14ac:dyDescent="0.2"/>
    <row r="54" ht="5.25" customHeight="1" x14ac:dyDescent="0.2"/>
    <row r="55" ht="5.25" customHeight="1" x14ac:dyDescent="0.2"/>
    <row r="56" ht="5.25" customHeight="1" x14ac:dyDescent="0.2"/>
    <row r="57" ht="5.25" customHeight="1" x14ac:dyDescent="0.2"/>
    <row r="58" ht="5.25" customHeight="1" x14ac:dyDescent="0.2"/>
    <row r="59" ht="5.25" customHeight="1" x14ac:dyDescent="0.2"/>
    <row r="60" ht="5.25" customHeight="1" x14ac:dyDescent="0.2"/>
    <row r="61" ht="5.25" customHeight="1" x14ac:dyDescent="0.2"/>
    <row r="62" ht="5.25" customHeight="1" x14ac:dyDescent="0.2"/>
    <row r="63" ht="5.25" customHeight="1" x14ac:dyDescent="0.2"/>
    <row r="64" ht="5.25" customHeight="1" x14ac:dyDescent="0.2"/>
    <row r="65" ht="5.25" customHeight="1" x14ac:dyDescent="0.2"/>
    <row r="66" ht="5.25" customHeight="1" x14ac:dyDescent="0.2"/>
    <row r="67" ht="5.25" customHeight="1" x14ac:dyDescent="0.2"/>
    <row r="68" ht="5.25" customHeight="1" x14ac:dyDescent="0.2"/>
    <row r="69" ht="5.25" customHeight="1" x14ac:dyDescent="0.2"/>
    <row r="70" ht="5.25" customHeight="1" x14ac:dyDescent="0.2"/>
    <row r="71" ht="5.25" customHeight="1" x14ac:dyDescent="0.2"/>
    <row r="72" ht="5.25" customHeight="1" x14ac:dyDescent="0.2"/>
    <row r="73" ht="5.25" customHeight="1" x14ac:dyDescent="0.2"/>
    <row r="74" ht="5.25" customHeight="1" x14ac:dyDescent="0.2"/>
    <row r="75" ht="5.25" customHeight="1" x14ac:dyDescent="0.2"/>
    <row r="76" ht="5.25" customHeight="1" x14ac:dyDescent="0.2"/>
    <row r="77" ht="5.25" customHeight="1" x14ac:dyDescent="0.2"/>
    <row r="78" ht="5.25" customHeight="1" x14ac:dyDescent="0.2"/>
    <row r="79" ht="5.25" customHeight="1" x14ac:dyDescent="0.2"/>
    <row r="80" ht="5.25" customHeight="1" x14ac:dyDescent="0.2"/>
    <row r="81" ht="5.25" customHeight="1" x14ac:dyDescent="0.2"/>
    <row r="82" ht="5.25" customHeight="1" x14ac:dyDescent="0.2"/>
    <row r="83" ht="5.25" customHeight="1" x14ac:dyDescent="0.2"/>
    <row r="84" ht="5.25" customHeight="1" x14ac:dyDescent="0.2"/>
    <row r="85" ht="5.25" customHeight="1" x14ac:dyDescent="0.2"/>
    <row r="86" ht="5.25" customHeight="1" x14ac:dyDescent="0.2"/>
    <row r="87" ht="5.25" customHeight="1" x14ac:dyDescent="0.2"/>
    <row r="88" ht="5.25" customHeight="1" x14ac:dyDescent="0.2"/>
    <row r="89" ht="5.25" customHeight="1" x14ac:dyDescent="0.2"/>
    <row r="90" ht="5.25" customHeight="1" x14ac:dyDescent="0.2"/>
    <row r="91" ht="5.25" customHeight="1" x14ac:dyDescent="0.2"/>
    <row r="92" ht="5.25" customHeight="1" x14ac:dyDescent="0.2"/>
    <row r="93" ht="5.25" customHeight="1" x14ac:dyDescent="0.2"/>
    <row r="94" ht="5.25" customHeight="1" x14ac:dyDescent="0.2"/>
    <row r="95" ht="5.25" customHeight="1" x14ac:dyDescent="0.2"/>
    <row r="96" ht="5.25" customHeight="1" x14ac:dyDescent="0.2"/>
    <row r="97" ht="5.25" customHeight="1" x14ac:dyDescent="0.2"/>
    <row r="98" ht="5.25" customHeight="1" x14ac:dyDescent="0.2"/>
    <row r="99" ht="5.25" customHeight="1" x14ac:dyDescent="0.2"/>
    <row r="100" ht="5.25" customHeight="1" x14ac:dyDescent="0.2"/>
    <row r="101" ht="5.25" customHeight="1" x14ac:dyDescent="0.2"/>
    <row r="102" ht="5.25" customHeight="1" x14ac:dyDescent="0.2"/>
    <row r="103" ht="5.25" customHeight="1" x14ac:dyDescent="0.2"/>
    <row r="104" ht="5.25" customHeight="1" x14ac:dyDescent="0.2"/>
    <row r="105" ht="5.25" customHeight="1" x14ac:dyDescent="0.2"/>
    <row r="106" ht="5.25" customHeight="1" x14ac:dyDescent="0.2"/>
    <row r="107" ht="5.25" customHeight="1" x14ac:dyDescent="0.2"/>
    <row r="108" ht="5.25" customHeight="1" x14ac:dyDescent="0.2"/>
    <row r="109" ht="5.25" customHeight="1" x14ac:dyDescent="0.2"/>
    <row r="110" ht="5.25" customHeight="1" x14ac:dyDescent="0.2"/>
    <row r="111" ht="5.25" customHeight="1" x14ac:dyDescent="0.2"/>
    <row r="112" ht="5.25" customHeight="1" x14ac:dyDescent="0.2"/>
    <row r="113" ht="5.25" customHeight="1" x14ac:dyDescent="0.2"/>
    <row r="114" ht="5.25" customHeight="1" x14ac:dyDescent="0.2"/>
    <row r="115" ht="5.25" customHeight="1" x14ac:dyDescent="0.2"/>
    <row r="116" ht="5.25" customHeight="1" x14ac:dyDescent="0.2"/>
    <row r="117" ht="5.25" customHeight="1" x14ac:dyDescent="0.2"/>
    <row r="118" ht="5.25" customHeight="1" x14ac:dyDescent="0.2"/>
    <row r="119" ht="5.25" customHeight="1" x14ac:dyDescent="0.2"/>
    <row r="120" ht="5.25" customHeight="1" x14ac:dyDescent="0.2"/>
    <row r="121" ht="5.25" customHeight="1" x14ac:dyDescent="0.2"/>
    <row r="122" ht="5.25" customHeight="1" x14ac:dyDescent="0.2"/>
    <row r="123" ht="5.25" customHeight="1" x14ac:dyDescent="0.2"/>
    <row r="124" ht="5.25" customHeight="1" x14ac:dyDescent="0.2"/>
    <row r="125" ht="5.25" customHeight="1" x14ac:dyDescent="0.2"/>
    <row r="126" ht="5.25" customHeight="1" x14ac:dyDescent="0.2"/>
    <row r="127" ht="5.25" customHeight="1" x14ac:dyDescent="0.2"/>
    <row r="128" ht="5.25" customHeight="1" x14ac:dyDescent="0.2"/>
    <row r="129" ht="5.25" customHeight="1" x14ac:dyDescent="0.2"/>
    <row r="130" ht="5.25" customHeight="1" x14ac:dyDescent="0.2"/>
    <row r="131" ht="5.25" customHeight="1" x14ac:dyDescent="0.2"/>
    <row r="132" ht="5.25" customHeight="1" x14ac:dyDescent="0.2"/>
    <row r="133" ht="5.25" customHeight="1" x14ac:dyDescent="0.2"/>
    <row r="134" ht="5.25" customHeight="1" x14ac:dyDescent="0.2"/>
    <row r="135" ht="5.25" customHeight="1" x14ac:dyDescent="0.2"/>
    <row r="136" ht="5.25" customHeight="1" x14ac:dyDescent="0.2"/>
    <row r="137" ht="5.25" customHeight="1" x14ac:dyDescent="0.2"/>
    <row r="138" ht="5.25" customHeight="1" x14ac:dyDescent="0.2"/>
    <row r="139" ht="5.25" customHeight="1" x14ac:dyDescent="0.2"/>
    <row r="140" ht="5.25" customHeight="1" x14ac:dyDescent="0.2"/>
    <row r="141" ht="5.25" customHeight="1" x14ac:dyDescent="0.2"/>
    <row r="142" ht="5.25" customHeight="1" x14ac:dyDescent="0.2"/>
    <row r="143" ht="5.25" customHeight="1" x14ac:dyDescent="0.2"/>
    <row r="144" ht="5.25" customHeight="1" x14ac:dyDescent="0.2"/>
    <row r="145" ht="5.25" customHeight="1" x14ac:dyDescent="0.2"/>
    <row r="146" ht="5.25" customHeight="1" x14ac:dyDescent="0.2"/>
    <row r="147" ht="5.25" customHeight="1" x14ac:dyDescent="0.2"/>
    <row r="148" ht="5.25" customHeight="1" x14ac:dyDescent="0.2"/>
    <row r="149" ht="5.25" customHeight="1" x14ac:dyDescent="0.2"/>
    <row r="150" ht="5.25" customHeight="1" x14ac:dyDescent="0.2"/>
    <row r="151" ht="5.25" customHeight="1" x14ac:dyDescent="0.2"/>
    <row r="152" ht="5.25" customHeight="1" x14ac:dyDescent="0.2"/>
    <row r="153" ht="5.25" customHeight="1" x14ac:dyDescent="0.2"/>
    <row r="154" ht="5.25" customHeight="1" x14ac:dyDescent="0.2"/>
    <row r="155" ht="5.25" customHeight="1" x14ac:dyDescent="0.2"/>
    <row r="156" ht="5.25" customHeight="1" x14ac:dyDescent="0.2"/>
    <row r="157" ht="5.25" customHeight="1" x14ac:dyDescent="0.2"/>
    <row r="158" ht="5.25" customHeight="1" x14ac:dyDescent="0.2"/>
    <row r="159" ht="5.25" customHeight="1" x14ac:dyDescent="0.2"/>
    <row r="160" ht="5.25" customHeight="1" x14ac:dyDescent="0.2"/>
    <row r="161" ht="5.25" customHeight="1" x14ac:dyDescent="0.2"/>
    <row r="162" ht="5.25" customHeight="1" x14ac:dyDescent="0.2"/>
    <row r="163" ht="5.25" customHeight="1" x14ac:dyDescent="0.2"/>
    <row r="164" ht="5.25" customHeight="1" x14ac:dyDescent="0.2"/>
    <row r="165" ht="5.25" customHeight="1" x14ac:dyDescent="0.2"/>
    <row r="166" ht="5.25" customHeight="1" x14ac:dyDescent="0.2"/>
    <row r="167" ht="5.25" customHeight="1" x14ac:dyDescent="0.2"/>
    <row r="168" ht="5.25" customHeight="1" x14ac:dyDescent="0.2"/>
    <row r="169" ht="5.25" customHeight="1" x14ac:dyDescent="0.2"/>
    <row r="170" ht="5.25" customHeight="1" x14ac:dyDescent="0.2"/>
    <row r="171" ht="5.25" customHeight="1" x14ac:dyDescent="0.2"/>
    <row r="172" ht="5.25" customHeight="1" x14ac:dyDescent="0.2"/>
    <row r="173" ht="5.25" customHeight="1" x14ac:dyDescent="0.2"/>
    <row r="174" ht="5.25" customHeight="1" x14ac:dyDescent="0.2"/>
    <row r="175" ht="5.25" customHeight="1" x14ac:dyDescent="0.2"/>
    <row r="176" ht="5.25" customHeight="1" x14ac:dyDescent="0.2"/>
    <row r="177" ht="5.25" customHeight="1" x14ac:dyDescent="0.2"/>
    <row r="178" ht="5.25" customHeight="1" x14ac:dyDescent="0.2"/>
    <row r="179" ht="5.25" customHeight="1" x14ac:dyDescent="0.2"/>
    <row r="180" ht="5.25" customHeight="1" x14ac:dyDescent="0.2"/>
    <row r="181" ht="5.25" customHeight="1" x14ac:dyDescent="0.2"/>
    <row r="182" ht="5.25" customHeight="1" x14ac:dyDescent="0.2"/>
    <row r="183" ht="5.25" customHeight="1" x14ac:dyDescent="0.2"/>
    <row r="184" ht="5.25" customHeight="1" x14ac:dyDescent="0.2"/>
    <row r="185" ht="5.25" customHeight="1" x14ac:dyDescent="0.2"/>
    <row r="186" ht="5.25" customHeight="1" x14ac:dyDescent="0.2"/>
    <row r="187" ht="5.25" customHeight="1" x14ac:dyDescent="0.2"/>
    <row r="188" ht="5.25" customHeight="1" x14ac:dyDescent="0.2"/>
    <row r="189" ht="5.25" customHeight="1" x14ac:dyDescent="0.2"/>
    <row r="190" ht="5.25" customHeight="1" x14ac:dyDescent="0.2"/>
    <row r="191" ht="5.25" customHeight="1" x14ac:dyDescent="0.2"/>
    <row r="192" ht="5.25" customHeight="1" x14ac:dyDescent="0.2"/>
    <row r="193" ht="5.25" customHeight="1" x14ac:dyDescent="0.2"/>
    <row r="194" ht="5.25" customHeight="1" x14ac:dyDescent="0.2"/>
    <row r="195" ht="5.25" customHeight="1" x14ac:dyDescent="0.2"/>
    <row r="196" ht="5.25" customHeight="1" x14ac:dyDescent="0.2"/>
    <row r="197" ht="5.25" customHeight="1" x14ac:dyDescent="0.2"/>
    <row r="198" ht="5.25" customHeight="1" x14ac:dyDescent="0.2"/>
    <row r="199" ht="5.25" customHeight="1" x14ac:dyDescent="0.2"/>
    <row r="200" ht="5.25" customHeight="1" x14ac:dyDescent="0.2"/>
    <row r="201" ht="5.25" customHeight="1" x14ac:dyDescent="0.2"/>
    <row r="202" ht="5.25" customHeight="1" x14ac:dyDescent="0.2"/>
    <row r="203" ht="5.25" customHeight="1" x14ac:dyDescent="0.2"/>
    <row r="204" ht="5.25" customHeight="1" x14ac:dyDescent="0.2"/>
    <row r="205" ht="5.25" customHeight="1" x14ac:dyDescent="0.2"/>
    <row r="206" ht="5.25" customHeight="1" x14ac:dyDescent="0.2"/>
    <row r="207" ht="5.25" customHeight="1" x14ac:dyDescent="0.2"/>
    <row r="208" ht="5.25" customHeight="1" x14ac:dyDescent="0.2"/>
    <row r="209" ht="5.25" customHeight="1" x14ac:dyDescent="0.2"/>
    <row r="210" ht="5.25" customHeight="1" x14ac:dyDescent="0.2"/>
    <row r="211" ht="5.25" customHeight="1" x14ac:dyDescent="0.2"/>
    <row r="212" ht="5.25" customHeight="1" x14ac:dyDescent="0.2"/>
    <row r="213" ht="5.25" customHeight="1" x14ac:dyDescent="0.2"/>
    <row r="214" ht="5.25" customHeight="1" x14ac:dyDescent="0.2"/>
    <row r="215" ht="5.25" customHeight="1" x14ac:dyDescent="0.2"/>
    <row r="216" ht="5.25" customHeight="1" x14ac:dyDescent="0.2"/>
    <row r="217" ht="5.25" customHeight="1" x14ac:dyDescent="0.2"/>
    <row r="218" ht="5.25" customHeight="1" x14ac:dyDescent="0.2"/>
    <row r="219" ht="5.25" customHeight="1" x14ac:dyDescent="0.2"/>
    <row r="220" ht="5.25" customHeight="1" x14ac:dyDescent="0.2"/>
    <row r="221" ht="5.25" customHeight="1" x14ac:dyDescent="0.2"/>
    <row r="222" ht="5.25" customHeight="1" x14ac:dyDescent="0.2"/>
    <row r="223" ht="5.25" customHeight="1" x14ac:dyDescent="0.2"/>
    <row r="224" ht="5.25" customHeight="1" x14ac:dyDescent="0.2"/>
    <row r="225" ht="5.25" customHeight="1" x14ac:dyDescent="0.2"/>
    <row r="226" ht="5.25" customHeight="1" x14ac:dyDescent="0.2"/>
    <row r="227" ht="5.25" customHeight="1" x14ac:dyDescent="0.2"/>
    <row r="228" ht="5.25" customHeight="1" x14ac:dyDescent="0.2"/>
    <row r="229" ht="5.25" customHeight="1" x14ac:dyDescent="0.2"/>
    <row r="230" ht="5.25" customHeight="1" x14ac:dyDescent="0.2"/>
    <row r="231" ht="5.25" customHeight="1" x14ac:dyDescent="0.2"/>
    <row r="232" ht="5.25" customHeight="1" x14ac:dyDescent="0.2"/>
    <row r="233" ht="5.25" customHeight="1" x14ac:dyDescent="0.2"/>
    <row r="234" ht="5.25" customHeight="1" x14ac:dyDescent="0.2"/>
    <row r="235" ht="5.25" customHeight="1" x14ac:dyDescent="0.2"/>
    <row r="236" ht="5.25" customHeight="1" x14ac:dyDescent="0.2"/>
    <row r="237" ht="5.25" customHeight="1" x14ac:dyDescent="0.2"/>
    <row r="238" ht="5.25" customHeight="1" x14ac:dyDescent="0.2"/>
    <row r="239" ht="5.25" customHeight="1" x14ac:dyDescent="0.2"/>
    <row r="240" ht="5.25" customHeight="1" x14ac:dyDescent="0.2"/>
    <row r="241" ht="5.25" customHeight="1" x14ac:dyDescent="0.2"/>
    <row r="242" ht="5.25" customHeight="1" x14ac:dyDescent="0.2"/>
    <row r="243" ht="5.25" customHeight="1" x14ac:dyDescent="0.2"/>
    <row r="244" ht="5.25" customHeight="1" x14ac:dyDescent="0.2"/>
    <row r="245" ht="5.25" customHeight="1" x14ac:dyDescent="0.2"/>
    <row r="246" ht="5.25" customHeight="1" x14ac:dyDescent="0.2"/>
    <row r="247" ht="5.25" customHeight="1" x14ac:dyDescent="0.2"/>
    <row r="248" ht="5.25" customHeight="1" x14ac:dyDescent="0.2"/>
    <row r="249" ht="5.25" customHeight="1" x14ac:dyDescent="0.2"/>
    <row r="250" ht="5.25" customHeight="1" x14ac:dyDescent="0.2"/>
    <row r="251" ht="5.25" customHeight="1" x14ac:dyDescent="0.2"/>
    <row r="252" ht="5.25" customHeight="1" x14ac:dyDescent="0.2"/>
    <row r="253" ht="5.25" customHeight="1" x14ac:dyDescent="0.2"/>
    <row r="254" ht="5.25" customHeight="1" x14ac:dyDescent="0.2"/>
    <row r="255" ht="5.25" customHeight="1" x14ac:dyDescent="0.2"/>
    <row r="256" ht="5.25" customHeight="1" x14ac:dyDescent="0.2"/>
    <row r="257" ht="5.25" customHeight="1" x14ac:dyDescent="0.2"/>
    <row r="258" ht="5.25" customHeight="1" x14ac:dyDescent="0.2"/>
    <row r="259" ht="5.25" customHeight="1" x14ac:dyDescent="0.2"/>
    <row r="260" ht="5.25" customHeight="1" x14ac:dyDescent="0.2"/>
    <row r="261" ht="5.25" customHeight="1" x14ac:dyDescent="0.2"/>
    <row r="262" ht="5.25" customHeight="1" x14ac:dyDescent="0.2"/>
    <row r="263" ht="5.25" customHeight="1" x14ac:dyDescent="0.2"/>
    <row r="264" ht="5.25" customHeight="1" x14ac:dyDescent="0.2"/>
    <row r="265" ht="5.25" customHeight="1" x14ac:dyDescent="0.2"/>
    <row r="266" ht="5.25" customHeight="1" x14ac:dyDescent="0.2"/>
    <row r="267" ht="5.25" customHeight="1" x14ac:dyDescent="0.2"/>
    <row r="268" ht="5.25" customHeight="1" x14ac:dyDescent="0.2"/>
    <row r="269" ht="5.25" customHeight="1" x14ac:dyDescent="0.2"/>
    <row r="270" ht="5.25" customHeight="1" x14ac:dyDescent="0.2"/>
    <row r="271" ht="5.25" customHeight="1" x14ac:dyDescent="0.2"/>
    <row r="272" ht="5.25" customHeight="1" x14ac:dyDescent="0.2"/>
    <row r="273" ht="5.25" customHeight="1" x14ac:dyDescent="0.2"/>
    <row r="274" ht="5.25" customHeight="1" x14ac:dyDescent="0.2"/>
    <row r="275" ht="5.25" customHeight="1" x14ac:dyDescent="0.2"/>
    <row r="276" ht="5.25" customHeight="1" x14ac:dyDescent="0.2"/>
    <row r="277" ht="5.25" customHeight="1" x14ac:dyDescent="0.2"/>
    <row r="278" ht="5.25" customHeight="1" x14ac:dyDescent="0.2"/>
    <row r="279" ht="5.25" customHeight="1" x14ac:dyDescent="0.2"/>
    <row r="280" ht="5.25" customHeight="1" x14ac:dyDescent="0.2"/>
    <row r="281" ht="5.25" customHeight="1" x14ac:dyDescent="0.2"/>
    <row r="282" ht="5.25" customHeight="1" x14ac:dyDescent="0.2"/>
    <row r="283" ht="5.25" customHeight="1" x14ac:dyDescent="0.2"/>
    <row r="284" ht="5.25" customHeight="1" x14ac:dyDescent="0.2"/>
    <row r="285" ht="5.25" customHeight="1" x14ac:dyDescent="0.2"/>
    <row r="286" ht="5.25" customHeight="1" x14ac:dyDescent="0.2"/>
    <row r="287" ht="5.25" customHeight="1" x14ac:dyDescent="0.2"/>
    <row r="288" ht="5.25" customHeight="1" x14ac:dyDescent="0.2"/>
    <row r="289" ht="5.25" customHeight="1" x14ac:dyDescent="0.2"/>
    <row r="290" ht="5.25" customHeight="1" x14ac:dyDescent="0.2"/>
    <row r="291" ht="5.25" customHeight="1" x14ac:dyDescent="0.2"/>
    <row r="292" ht="5.25" customHeight="1" x14ac:dyDescent="0.2"/>
    <row r="293" ht="5.25" customHeight="1" x14ac:dyDescent="0.2"/>
    <row r="294" ht="5.25" customHeight="1" x14ac:dyDescent="0.2"/>
    <row r="295" ht="5.25" customHeight="1" x14ac:dyDescent="0.2"/>
    <row r="296" ht="5.25" customHeight="1" x14ac:dyDescent="0.2"/>
    <row r="297" ht="5.25" customHeight="1" x14ac:dyDescent="0.2"/>
    <row r="298" ht="5.25" customHeight="1" x14ac:dyDescent="0.2"/>
    <row r="299" ht="5.25" customHeight="1" x14ac:dyDescent="0.2"/>
    <row r="300" ht="5.25" customHeight="1" x14ac:dyDescent="0.2"/>
    <row r="301" ht="5.25" customHeight="1" x14ac:dyDescent="0.2"/>
    <row r="302" ht="5.25" customHeight="1" x14ac:dyDescent="0.2"/>
    <row r="303" ht="5.25" customHeight="1" x14ac:dyDescent="0.2"/>
    <row r="304" ht="5.25" customHeight="1" x14ac:dyDescent="0.2"/>
    <row r="305" ht="5.25" customHeight="1" x14ac:dyDescent="0.2"/>
    <row r="306" ht="5.25" customHeight="1" x14ac:dyDescent="0.2"/>
    <row r="307" ht="5.25" customHeight="1" x14ac:dyDescent="0.2"/>
    <row r="308" ht="5.25" customHeight="1" x14ac:dyDescent="0.2"/>
    <row r="309" ht="5.25" customHeight="1" x14ac:dyDescent="0.2"/>
    <row r="310" ht="5.25" customHeight="1" x14ac:dyDescent="0.2"/>
    <row r="311" ht="5.25" customHeight="1" x14ac:dyDescent="0.2"/>
    <row r="312" ht="5.25" customHeight="1" x14ac:dyDescent="0.2"/>
    <row r="313" ht="5.25" customHeight="1" x14ac:dyDescent="0.2"/>
    <row r="314" ht="5.25" customHeight="1" x14ac:dyDescent="0.2"/>
    <row r="315" ht="5.25" customHeight="1" x14ac:dyDescent="0.2"/>
    <row r="316" ht="5.25" customHeight="1" x14ac:dyDescent="0.2"/>
    <row r="317" ht="5.25" customHeight="1" x14ac:dyDescent="0.2"/>
    <row r="318" ht="5.25" customHeight="1" x14ac:dyDescent="0.2"/>
    <row r="319" ht="5.25" customHeight="1" x14ac:dyDescent="0.2"/>
    <row r="320" ht="5.25" customHeight="1" x14ac:dyDescent="0.2"/>
    <row r="321" ht="5.25" customHeight="1" x14ac:dyDescent="0.2"/>
    <row r="322" ht="5.25" customHeight="1" x14ac:dyDescent="0.2"/>
    <row r="323" ht="5.25" customHeight="1" x14ac:dyDescent="0.2"/>
    <row r="324" ht="5.25" customHeight="1" x14ac:dyDescent="0.2"/>
    <row r="325" ht="5.25" customHeight="1" x14ac:dyDescent="0.2"/>
    <row r="326" ht="5.25" customHeight="1" x14ac:dyDescent="0.2"/>
    <row r="327" ht="5.25" customHeight="1" x14ac:dyDescent="0.2"/>
    <row r="328" ht="5.25" customHeight="1" x14ac:dyDescent="0.2"/>
    <row r="329" ht="5.25" customHeight="1" x14ac:dyDescent="0.2"/>
    <row r="330" ht="5.25" customHeight="1" x14ac:dyDescent="0.2"/>
    <row r="331" ht="5.25" customHeight="1" x14ac:dyDescent="0.2"/>
    <row r="332" ht="5.25" customHeight="1" x14ac:dyDescent="0.2"/>
    <row r="333" ht="5.25" customHeight="1" x14ac:dyDescent="0.2"/>
    <row r="334" ht="5.25" customHeight="1" x14ac:dyDescent="0.2"/>
    <row r="335" ht="5.25" customHeight="1" x14ac:dyDescent="0.2"/>
    <row r="336" ht="5.25" customHeight="1" x14ac:dyDescent="0.2"/>
    <row r="337" ht="5.25" customHeight="1" x14ac:dyDescent="0.2"/>
    <row r="338" ht="5.25" customHeight="1" x14ac:dyDescent="0.2"/>
    <row r="339" ht="5.25" customHeight="1" x14ac:dyDescent="0.2"/>
    <row r="340" ht="5.25" customHeight="1" x14ac:dyDescent="0.2"/>
    <row r="341" ht="5.25" customHeight="1" x14ac:dyDescent="0.2"/>
    <row r="342" ht="5.25" customHeight="1" x14ac:dyDescent="0.2"/>
    <row r="343" ht="5.25" customHeight="1" x14ac:dyDescent="0.2"/>
    <row r="344" ht="5.25" customHeight="1" x14ac:dyDescent="0.2"/>
    <row r="345" ht="5.25" customHeight="1" x14ac:dyDescent="0.2"/>
    <row r="346" ht="5.25" customHeight="1" x14ac:dyDescent="0.2"/>
    <row r="347" ht="5.25" customHeight="1" x14ac:dyDescent="0.2"/>
    <row r="348" ht="5.25" customHeight="1" x14ac:dyDescent="0.2"/>
    <row r="349" ht="5.25" customHeight="1" x14ac:dyDescent="0.2"/>
    <row r="350" ht="5.25" customHeight="1" x14ac:dyDescent="0.2"/>
    <row r="351" ht="5.25" customHeight="1" x14ac:dyDescent="0.2"/>
    <row r="352" ht="5.25" customHeight="1" x14ac:dyDescent="0.2"/>
    <row r="353" ht="5.25" customHeight="1" x14ac:dyDescent="0.2"/>
    <row r="354" ht="5.25" customHeight="1" x14ac:dyDescent="0.2"/>
    <row r="355" ht="5.25" customHeight="1" x14ac:dyDescent="0.2"/>
    <row r="356" ht="5.25" customHeight="1" x14ac:dyDescent="0.2"/>
    <row r="357" ht="5.25" customHeight="1" x14ac:dyDescent="0.2"/>
    <row r="358" ht="5.25" customHeight="1" x14ac:dyDescent="0.2"/>
    <row r="359" ht="5.25" customHeight="1" x14ac:dyDescent="0.2"/>
    <row r="360" ht="5.25" customHeight="1" x14ac:dyDescent="0.2"/>
    <row r="361" ht="5.25" customHeight="1" x14ac:dyDescent="0.2"/>
    <row r="362" ht="5.25" customHeight="1" x14ac:dyDescent="0.2"/>
    <row r="363" ht="5.25" customHeight="1" x14ac:dyDescent="0.2"/>
    <row r="364" ht="5.25" customHeight="1" x14ac:dyDescent="0.2"/>
    <row r="365" ht="5.25" customHeight="1" x14ac:dyDescent="0.2"/>
    <row r="366" ht="5.25" customHeight="1" x14ac:dyDescent="0.2"/>
    <row r="367" ht="5.25" customHeight="1" x14ac:dyDescent="0.2"/>
    <row r="368" ht="5.25" customHeight="1" x14ac:dyDescent="0.2"/>
    <row r="369" ht="5.25" customHeight="1" x14ac:dyDescent="0.2"/>
    <row r="370" ht="5.25" customHeight="1" x14ac:dyDescent="0.2"/>
    <row r="371" ht="5.25" customHeight="1" x14ac:dyDescent="0.2"/>
    <row r="372" ht="5.25" customHeight="1" x14ac:dyDescent="0.2"/>
    <row r="373" ht="5.25" customHeight="1" x14ac:dyDescent="0.2"/>
    <row r="374" ht="5.25" customHeight="1" x14ac:dyDescent="0.2"/>
    <row r="375" ht="5.25" customHeight="1" x14ac:dyDescent="0.2"/>
    <row r="376" ht="5.25" customHeight="1" x14ac:dyDescent="0.2"/>
    <row r="377" ht="5.25" customHeight="1" x14ac:dyDescent="0.2"/>
    <row r="378" ht="5.25" customHeight="1" x14ac:dyDescent="0.2"/>
    <row r="379" ht="5.25" customHeight="1" x14ac:dyDescent="0.2"/>
    <row r="380" ht="5.25" customHeight="1" x14ac:dyDescent="0.2"/>
    <row r="381" ht="5.25" customHeight="1" x14ac:dyDescent="0.2"/>
    <row r="382" ht="5.25" customHeight="1" x14ac:dyDescent="0.2"/>
    <row r="383" ht="5.25" customHeight="1" x14ac:dyDescent="0.2"/>
    <row r="384" ht="5.25" customHeight="1" x14ac:dyDescent="0.2"/>
    <row r="385" ht="5.25" customHeight="1" x14ac:dyDescent="0.2"/>
    <row r="386" ht="5.25" customHeight="1" x14ac:dyDescent="0.2"/>
    <row r="387" ht="5.25" customHeight="1" x14ac:dyDescent="0.2"/>
    <row r="388" ht="5.25" customHeight="1" x14ac:dyDescent="0.2"/>
    <row r="389" ht="5.25" customHeight="1" x14ac:dyDescent="0.2"/>
    <row r="390" ht="5.25" customHeight="1" x14ac:dyDescent="0.2"/>
    <row r="391" ht="5.25" customHeight="1" x14ac:dyDescent="0.2"/>
    <row r="392" ht="5.25" customHeight="1" x14ac:dyDescent="0.2"/>
    <row r="393" ht="5.25" customHeight="1" x14ac:dyDescent="0.2"/>
    <row r="394" ht="5.25" customHeight="1" x14ac:dyDescent="0.2"/>
    <row r="395" ht="5.25" customHeight="1" x14ac:dyDescent="0.2"/>
    <row r="396" ht="5.25" customHeight="1" x14ac:dyDescent="0.2"/>
    <row r="397" ht="5.25" customHeight="1" x14ac:dyDescent="0.2"/>
    <row r="398" ht="5.25" customHeight="1" x14ac:dyDescent="0.2"/>
    <row r="399" ht="5.25" customHeight="1" x14ac:dyDescent="0.2"/>
    <row r="400" ht="5.25" customHeight="1" x14ac:dyDescent="0.2"/>
    <row r="401" ht="5.25" customHeight="1" x14ac:dyDescent="0.2"/>
    <row r="402" ht="5.25" customHeight="1" x14ac:dyDescent="0.2"/>
    <row r="403" ht="5.25" customHeight="1" x14ac:dyDescent="0.2"/>
    <row r="404" ht="5.25" customHeight="1" x14ac:dyDescent="0.2"/>
    <row r="405" ht="5.25" customHeight="1" x14ac:dyDescent="0.2"/>
    <row r="406" ht="5.25" customHeight="1" x14ac:dyDescent="0.2"/>
    <row r="407" ht="5.25" customHeight="1" x14ac:dyDescent="0.2"/>
    <row r="408" ht="5.25" customHeight="1" x14ac:dyDescent="0.2"/>
    <row r="409" ht="5.25" customHeight="1" x14ac:dyDescent="0.2"/>
    <row r="410" ht="5.25" customHeight="1" x14ac:dyDescent="0.2"/>
    <row r="411" ht="5.25" customHeight="1" x14ac:dyDescent="0.2"/>
    <row r="412" ht="5.25" customHeight="1" x14ac:dyDescent="0.2"/>
    <row r="413" ht="5.25" customHeight="1" x14ac:dyDescent="0.2"/>
    <row r="414" ht="5.25" customHeight="1" x14ac:dyDescent="0.2"/>
    <row r="415" ht="5.25" customHeight="1" x14ac:dyDescent="0.2"/>
    <row r="416" ht="5.25" customHeight="1" x14ac:dyDescent="0.2"/>
    <row r="417" ht="5.25" customHeight="1" x14ac:dyDescent="0.2"/>
    <row r="418" ht="5.25" customHeight="1" x14ac:dyDescent="0.2"/>
    <row r="419" ht="5.25" customHeight="1" x14ac:dyDescent="0.2"/>
    <row r="420" ht="5.25" customHeight="1" x14ac:dyDescent="0.2"/>
    <row r="421" ht="5.25" customHeight="1" x14ac:dyDescent="0.2"/>
    <row r="422" ht="5.25" customHeight="1" x14ac:dyDescent="0.2"/>
    <row r="423" ht="5.25" customHeight="1" x14ac:dyDescent="0.2"/>
    <row r="424" ht="5.25" customHeight="1" x14ac:dyDescent="0.2"/>
    <row r="425" ht="5.25" customHeight="1" x14ac:dyDescent="0.2"/>
    <row r="426" ht="5.25" customHeight="1" x14ac:dyDescent="0.2"/>
    <row r="427" ht="5.25" customHeight="1" x14ac:dyDescent="0.2"/>
    <row r="428" ht="5.25" customHeight="1" x14ac:dyDescent="0.2"/>
    <row r="429" ht="5.25" customHeight="1" x14ac:dyDescent="0.2"/>
    <row r="430" ht="5.25" customHeight="1" x14ac:dyDescent="0.2"/>
    <row r="431" ht="5.25" customHeight="1" x14ac:dyDescent="0.2"/>
    <row r="432" ht="5.25" customHeight="1" x14ac:dyDescent="0.2"/>
    <row r="433" ht="5.25" customHeight="1" x14ac:dyDescent="0.2"/>
    <row r="434" ht="5.25" customHeight="1" x14ac:dyDescent="0.2"/>
    <row r="435" ht="5.25" customHeight="1" x14ac:dyDescent="0.2"/>
    <row r="436" ht="5.25" customHeight="1" x14ac:dyDescent="0.2"/>
    <row r="437" ht="5.25" customHeight="1" x14ac:dyDescent="0.2"/>
    <row r="438" ht="5.25" customHeight="1" x14ac:dyDescent="0.2"/>
    <row r="439" ht="5.25" customHeight="1" x14ac:dyDescent="0.2"/>
    <row r="440" ht="5.25" customHeight="1" x14ac:dyDescent="0.2"/>
    <row r="441" ht="5.25" customHeight="1" x14ac:dyDescent="0.2"/>
    <row r="442" ht="5.25" customHeight="1" x14ac:dyDescent="0.2"/>
    <row r="443" ht="5.25" customHeight="1" x14ac:dyDescent="0.2"/>
    <row r="444" ht="5.25" customHeight="1" x14ac:dyDescent="0.2"/>
    <row r="445" ht="5.25" customHeight="1" x14ac:dyDescent="0.2"/>
    <row r="446" ht="5.25" customHeight="1" x14ac:dyDescent="0.2"/>
    <row r="447" ht="5.25" customHeight="1" x14ac:dyDescent="0.2"/>
    <row r="448" ht="5.25" customHeight="1" x14ac:dyDescent="0.2"/>
    <row r="449" ht="5.25" customHeight="1" x14ac:dyDescent="0.2"/>
    <row r="450" ht="5.25" customHeight="1" x14ac:dyDescent="0.2"/>
    <row r="451" ht="5.25" customHeight="1" x14ac:dyDescent="0.2"/>
    <row r="452" ht="5.25" customHeight="1" x14ac:dyDescent="0.2"/>
    <row r="453" ht="5.25" customHeight="1" x14ac:dyDescent="0.2"/>
    <row r="454" ht="5.25" customHeight="1" x14ac:dyDescent="0.2"/>
    <row r="455" ht="5.25" customHeight="1" x14ac:dyDescent="0.2"/>
    <row r="456" ht="5.25" customHeight="1" x14ac:dyDescent="0.2"/>
    <row r="457" ht="5.25" customHeight="1" x14ac:dyDescent="0.2"/>
    <row r="458" ht="5.25" customHeight="1" x14ac:dyDescent="0.2"/>
    <row r="459" ht="5.25" customHeight="1" x14ac:dyDescent="0.2"/>
    <row r="460" ht="5.25" customHeight="1" x14ac:dyDescent="0.2"/>
    <row r="461" ht="5.25" customHeight="1" x14ac:dyDescent="0.2"/>
    <row r="462" ht="5.25" customHeight="1" x14ac:dyDescent="0.2"/>
    <row r="463" ht="5.25" customHeight="1" x14ac:dyDescent="0.2"/>
    <row r="464" ht="5.25" customHeight="1" x14ac:dyDescent="0.2"/>
    <row r="465" ht="5.25" customHeight="1" x14ac:dyDescent="0.2"/>
    <row r="466" ht="5.25" customHeight="1" x14ac:dyDescent="0.2"/>
    <row r="467" ht="5.25" customHeight="1" x14ac:dyDescent="0.2"/>
    <row r="468" ht="5.25" customHeight="1" x14ac:dyDescent="0.2"/>
    <row r="469" ht="5.25" customHeight="1" x14ac:dyDescent="0.2"/>
    <row r="470" ht="5.25" customHeight="1" x14ac:dyDescent="0.2"/>
    <row r="471" ht="5.25" customHeight="1" x14ac:dyDescent="0.2"/>
    <row r="472" ht="5.25" customHeight="1" x14ac:dyDescent="0.2"/>
    <row r="473" ht="5.25" customHeight="1" x14ac:dyDescent="0.2"/>
    <row r="474" ht="5.25" customHeight="1" x14ac:dyDescent="0.2"/>
    <row r="475" ht="5.25" customHeight="1" x14ac:dyDescent="0.2"/>
    <row r="476" ht="5.25" customHeight="1" x14ac:dyDescent="0.2"/>
    <row r="477" ht="5.25" customHeight="1" x14ac:dyDescent="0.2"/>
    <row r="478" ht="5.25" customHeight="1" x14ac:dyDescent="0.2"/>
    <row r="479" ht="5.25" customHeight="1" x14ac:dyDescent="0.2"/>
    <row r="480" ht="5.25" customHeight="1" x14ac:dyDescent="0.2"/>
    <row r="481" ht="5.25" customHeight="1" x14ac:dyDescent="0.2"/>
    <row r="482" ht="5.25" customHeight="1" x14ac:dyDescent="0.2"/>
    <row r="483" ht="5.25" customHeight="1" x14ac:dyDescent="0.2"/>
    <row r="484" ht="5.25" customHeight="1" x14ac:dyDescent="0.2"/>
    <row r="485" ht="5.25" customHeight="1" x14ac:dyDescent="0.2"/>
    <row r="486" ht="5.25" customHeight="1" x14ac:dyDescent="0.2"/>
    <row r="487" ht="5.25" customHeight="1" x14ac:dyDescent="0.2"/>
    <row r="488" ht="5.25" customHeight="1" x14ac:dyDescent="0.2"/>
    <row r="489" ht="5.25" customHeight="1" x14ac:dyDescent="0.2"/>
    <row r="490" ht="5.25" customHeight="1" x14ac:dyDescent="0.2"/>
    <row r="491" ht="5.25" customHeight="1" x14ac:dyDescent="0.2"/>
    <row r="492" ht="5.25" customHeight="1" x14ac:dyDescent="0.2"/>
    <row r="493" ht="5.25" customHeight="1" x14ac:dyDescent="0.2"/>
    <row r="494" ht="5.25" customHeight="1" x14ac:dyDescent="0.2"/>
    <row r="495" ht="5.25" customHeight="1" x14ac:dyDescent="0.2"/>
    <row r="496" ht="5.25" customHeight="1" x14ac:dyDescent="0.2"/>
    <row r="497" ht="5.25" customHeight="1" x14ac:dyDescent="0.2"/>
    <row r="498" ht="5.25" customHeight="1" x14ac:dyDescent="0.2"/>
    <row r="499" ht="5.25" customHeight="1" x14ac:dyDescent="0.2"/>
    <row r="500" ht="5.25" customHeight="1" x14ac:dyDescent="0.2"/>
    <row r="501" ht="5.25" customHeight="1" x14ac:dyDescent="0.2"/>
    <row r="502" ht="5.25" customHeight="1" x14ac:dyDescent="0.2"/>
    <row r="503" ht="5.25" customHeight="1" x14ac:dyDescent="0.2"/>
    <row r="504" ht="5.25" customHeight="1" x14ac:dyDescent="0.2"/>
    <row r="505" ht="5.25" customHeight="1" x14ac:dyDescent="0.2"/>
    <row r="506" ht="5.25" customHeight="1" x14ac:dyDescent="0.2"/>
    <row r="507" ht="5.25" customHeight="1" x14ac:dyDescent="0.2"/>
    <row r="508" ht="5.25" customHeight="1" x14ac:dyDescent="0.2"/>
    <row r="509" ht="5.25" customHeight="1" x14ac:dyDescent="0.2"/>
    <row r="510" ht="5.25" customHeight="1" x14ac:dyDescent="0.2"/>
    <row r="511" ht="5.25" customHeight="1" x14ac:dyDescent="0.2"/>
    <row r="512" ht="5.25" customHeight="1" x14ac:dyDescent="0.2"/>
    <row r="513" ht="5.25" customHeight="1" x14ac:dyDescent="0.2"/>
    <row r="514" ht="5.25" customHeight="1" x14ac:dyDescent="0.2"/>
    <row r="515" ht="5.25" customHeight="1" x14ac:dyDescent="0.2"/>
    <row r="516" ht="5.25" customHeight="1" x14ac:dyDescent="0.2"/>
    <row r="517" ht="5.25" customHeight="1" x14ac:dyDescent="0.2"/>
    <row r="518" ht="5.25" customHeight="1" x14ac:dyDescent="0.2"/>
    <row r="519" ht="5.25" customHeight="1" x14ac:dyDescent="0.2"/>
    <row r="520" ht="5.25" customHeight="1" x14ac:dyDescent="0.2"/>
    <row r="521" ht="5.25" customHeight="1" x14ac:dyDescent="0.2"/>
    <row r="522" ht="5.25" customHeight="1" x14ac:dyDescent="0.2"/>
    <row r="523" ht="5.25" customHeight="1" x14ac:dyDescent="0.2"/>
    <row r="524" ht="5.25" customHeight="1" x14ac:dyDescent="0.2"/>
    <row r="525" ht="5.25" customHeight="1" x14ac:dyDescent="0.2"/>
    <row r="526" ht="5.25" customHeight="1" x14ac:dyDescent="0.2"/>
    <row r="527" ht="5.25" customHeight="1" x14ac:dyDescent="0.2"/>
    <row r="528" ht="5.25" customHeight="1" x14ac:dyDescent="0.2"/>
    <row r="529" ht="5.25" customHeight="1" x14ac:dyDescent="0.2"/>
    <row r="530" ht="5.25" customHeight="1" x14ac:dyDescent="0.2"/>
    <row r="531" ht="5.25" customHeight="1" x14ac:dyDescent="0.2"/>
    <row r="532" ht="5.25" customHeight="1" x14ac:dyDescent="0.2"/>
    <row r="533" ht="5.25" customHeight="1" x14ac:dyDescent="0.2"/>
    <row r="534" ht="5.25" customHeight="1" x14ac:dyDescent="0.2"/>
    <row r="535" ht="5.25" customHeight="1" x14ac:dyDescent="0.2"/>
    <row r="536" ht="5.25" customHeight="1" x14ac:dyDescent="0.2"/>
    <row r="537" ht="5.25" customHeight="1" x14ac:dyDescent="0.2"/>
    <row r="538" ht="5.25" customHeight="1" x14ac:dyDescent="0.2"/>
    <row r="539" ht="5.25" customHeight="1" x14ac:dyDescent="0.2"/>
    <row r="540" ht="5.25" customHeight="1" x14ac:dyDescent="0.2"/>
    <row r="541" ht="5.25" customHeight="1" x14ac:dyDescent="0.2"/>
    <row r="542" ht="5.25" customHeight="1" x14ac:dyDescent="0.2"/>
    <row r="543" ht="5.25" customHeight="1" x14ac:dyDescent="0.2"/>
    <row r="544" ht="5.25" customHeight="1" x14ac:dyDescent="0.2"/>
    <row r="545" ht="5.25" customHeight="1" x14ac:dyDescent="0.2"/>
    <row r="546" ht="5.25" customHeight="1" x14ac:dyDescent="0.2"/>
    <row r="547" ht="5.25" customHeight="1" x14ac:dyDescent="0.2"/>
    <row r="548" ht="5.25" customHeight="1" x14ac:dyDescent="0.2"/>
    <row r="549" ht="5.25" customHeight="1" x14ac:dyDescent="0.2"/>
    <row r="550" ht="5.25" customHeight="1" x14ac:dyDescent="0.2"/>
    <row r="551" ht="5.25" customHeight="1" x14ac:dyDescent="0.2"/>
    <row r="552" ht="5.25" customHeight="1" x14ac:dyDescent="0.2"/>
    <row r="553" ht="5.25" customHeight="1" x14ac:dyDescent="0.2"/>
    <row r="554" ht="5.25" customHeight="1" x14ac:dyDescent="0.2"/>
    <row r="555" ht="5.25" customHeight="1" x14ac:dyDescent="0.2"/>
    <row r="556" ht="5.25" customHeight="1" x14ac:dyDescent="0.2"/>
    <row r="557" ht="5.25" customHeight="1" x14ac:dyDescent="0.2"/>
    <row r="558" ht="5.25" customHeight="1" x14ac:dyDescent="0.2"/>
    <row r="559" ht="5.25" customHeight="1" x14ac:dyDescent="0.2"/>
    <row r="560" ht="5.25" customHeight="1" x14ac:dyDescent="0.2"/>
    <row r="561" ht="5.25" customHeight="1" x14ac:dyDescent="0.2"/>
    <row r="562" ht="5.25" customHeight="1" x14ac:dyDescent="0.2"/>
    <row r="563" ht="5.25" customHeight="1" x14ac:dyDescent="0.2"/>
    <row r="564" ht="5.25" customHeight="1" x14ac:dyDescent="0.2"/>
    <row r="565" ht="5.25" customHeight="1" x14ac:dyDescent="0.2"/>
    <row r="566" ht="5.25" customHeight="1" x14ac:dyDescent="0.2"/>
    <row r="567" ht="5.25" customHeight="1" x14ac:dyDescent="0.2"/>
    <row r="568" ht="5.25" customHeight="1" x14ac:dyDescent="0.2"/>
    <row r="569" ht="5.25" customHeight="1" x14ac:dyDescent="0.2"/>
    <row r="570" ht="5.25" customHeight="1" x14ac:dyDescent="0.2"/>
    <row r="571" ht="5.25" customHeight="1" x14ac:dyDescent="0.2"/>
    <row r="572" ht="5.25" customHeight="1" x14ac:dyDescent="0.2"/>
    <row r="573" ht="5.25" customHeight="1" x14ac:dyDescent="0.2"/>
    <row r="574" ht="5.25" customHeight="1" x14ac:dyDescent="0.2"/>
    <row r="575" ht="5.25" customHeight="1" x14ac:dyDescent="0.2"/>
    <row r="576" ht="5.25" customHeight="1" x14ac:dyDescent="0.2"/>
    <row r="577" ht="5.25" customHeight="1" x14ac:dyDescent="0.2"/>
    <row r="578" ht="5.25" customHeight="1" x14ac:dyDescent="0.2"/>
    <row r="579" ht="5.25" customHeight="1" x14ac:dyDescent="0.2"/>
    <row r="580" ht="5.25" customHeight="1" x14ac:dyDescent="0.2"/>
    <row r="581" ht="5.25" customHeight="1" x14ac:dyDescent="0.2"/>
    <row r="582" ht="5.25" customHeight="1" x14ac:dyDescent="0.2"/>
    <row r="583" ht="5.25" customHeight="1" x14ac:dyDescent="0.2"/>
    <row r="584" ht="5.25" customHeight="1" x14ac:dyDescent="0.2"/>
    <row r="585" ht="5.25" customHeight="1" x14ac:dyDescent="0.2"/>
    <row r="586" ht="5.25" customHeight="1" x14ac:dyDescent="0.2"/>
    <row r="587" ht="5.25" customHeight="1" x14ac:dyDescent="0.2"/>
    <row r="588" ht="5.25" customHeight="1" x14ac:dyDescent="0.2"/>
    <row r="589" ht="5.25" customHeight="1" x14ac:dyDescent="0.2"/>
    <row r="590" ht="5.25" customHeight="1" x14ac:dyDescent="0.2"/>
    <row r="591" ht="5.25" customHeight="1" x14ac:dyDescent="0.2"/>
    <row r="592" ht="5.25" customHeight="1" x14ac:dyDescent="0.2"/>
    <row r="593" ht="5.25" customHeight="1" x14ac:dyDescent="0.2"/>
    <row r="594" ht="5.25" customHeight="1" x14ac:dyDescent="0.2"/>
    <row r="595" ht="5.25" customHeight="1" x14ac:dyDescent="0.2"/>
    <row r="596" ht="5.25" customHeight="1" x14ac:dyDescent="0.2"/>
    <row r="597" ht="5.25" customHeight="1" x14ac:dyDescent="0.2"/>
    <row r="598" ht="5.25" customHeight="1" x14ac:dyDescent="0.2"/>
    <row r="599" ht="5.25" customHeight="1" x14ac:dyDescent="0.2"/>
    <row r="600" ht="5.25" customHeight="1" x14ac:dyDescent="0.2"/>
    <row r="601" ht="5.25" customHeight="1" x14ac:dyDescent="0.2"/>
    <row r="602" ht="5.25" customHeight="1" x14ac:dyDescent="0.2"/>
    <row r="603" ht="5.25" customHeight="1" x14ac:dyDescent="0.2"/>
    <row r="604" ht="5.25" customHeight="1" x14ac:dyDescent="0.2"/>
    <row r="605" ht="5.25" customHeight="1" x14ac:dyDescent="0.2"/>
    <row r="606" ht="5.25" customHeight="1" x14ac:dyDescent="0.2"/>
    <row r="607" ht="5.25" customHeight="1" x14ac:dyDescent="0.2"/>
    <row r="608" ht="5.25" customHeight="1" x14ac:dyDescent="0.2"/>
    <row r="609" ht="5.25" customHeight="1" x14ac:dyDescent="0.2"/>
    <row r="610" ht="5.25" customHeight="1" x14ac:dyDescent="0.2"/>
    <row r="611" ht="5.25" customHeight="1" x14ac:dyDescent="0.2"/>
    <row r="612" ht="5.25" customHeight="1" x14ac:dyDescent="0.2"/>
    <row r="613" ht="5.25" customHeight="1" x14ac:dyDescent="0.2"/>
    <row r="614" ht="5.25" customHeight="1" x14ac:dyDescent="0.2"/>
    <row r="615" ht="5.25" customHeight="1" x14ac:dyDescent="0.2"/>
    <row r="616" ht="5.25" customHeight="1" x14ac:dyDescent="0.2"/>
    <row r="617" ht="5.25" customHeight="1" x14ac:dyDescent="0.2"/>
    <row r="618" ht="5.25" customHeight="1" x14ac:dyDescent="0.2"/>
    <row r="619" ht="5.25" customHeight="1" x14ac:dyDescent="0.2"/>
    <row r="620" ht="5.25" customHeight="1" x14ac:dyDescent="0.2"/>
    <row r="621" ht="5.25" customHeight="1" x14ac:dyDescent="0.2"/>
    <row r="622" ht="5.25" customHeight="1" x14ac:dyDescent="0.2"/>
    <row r="623" ht="5.25" customHeight="1" x14ac:dyDescent="0.2"/>
    <row r="624" ht="5.25" customHeight="1" x14ac:dyDescent="0.2"/>
    <row r="625" ht="5.25" customHeight="1" x14ac:dyDescent="0.2"/>
    <row r="626" ht="5.25" customHeight="1" x14ac:dyDescent="0.2"/>
    <row r="627" ht="5.25" customHeight="1" x14ac:dyDescent="0.2"/>
    <row r="628" ht="5.25" customHeight="1" x14ac:dyDescent="0.2"/>
    <row r="629" ht="5.25" customHeight="1" x14ac:dyDescent="0.2"/>
    <row r="630" ht="5.25" customHeight="1" x14ac:dyDescent="0.2"/>
    <row r="631" ht="5.25" customHeight="1" x14ac:dyDescent="0.2"/>
    <row r="632" ht="5.25" customHeight="1" x14ac:dyDescent="0.2"/>
    <row r="633" ht="5.25" customHeight="1" x14ac:dyDescent="0.2"/>
    <row r="634" ht="5.25" customHeight="1" x14ac:dyDescent="0.2"/>
    <row r="635" ht="5.25" customHeight="1" x14ac:dyDescent="0.2"/>
    <row r="636" ht="5.25" customHeight="1" x14ac:dyDescent="0.2"/>
    <row r="637" ht="5.25" customHeight="1" x14ac:dyDescent="0.2"/>
    <row r="638" ht="5.25" customHeight="1" x14ac:dyDescent="0.2"/>
    <row r="639" ht="5.25" customHeight="1" x14ac:dyDescent="0.2"/>
    <row r="640" ht="5.25" customHeight="1" x14ac:dyDescent="0.2"/>
    <row r="641" ht="5.25" customHeight="1" x14ac:dyDescent="0.2"/>
    <row r="642" ht="5.25" customHeight="1" x14ac:dyDescent="0.2"/>
    <row r="643" ht="5.25" customHeight="1" x14ac:dyDescent="0.2"/>
    <row r="644" ht="5.25" customHeight="1" x14ac:dyDescent="0.2"/>
    <row r="645" ht="5.25" customHeight="1" x14ac:dyDescent="0.2"/>
    <row r="646" ht="5.25" customHeight="1" x14ac:dyDescent="0.2"/>
    <row r="647" ht="5.25" customHeight="1" x14ac:dyDescent="0.2"/>
    <row r="648" ht="5.25" customHeight="1" x14ac:dyDescent="0.2"/>
    <row r="649" ht="5.25" customHeight="1" x14ac:dyDescent="0.2"/>
    <row r="650" ht="5.25" customHeight="1" x14ac:dyDescent="0.2"/>
    <row r="651" ht="5.25" customHeight="1" x14ac:dyDescent="0.2"/>
    <row r="652" ht="5.25" customHeight="1" x14ac:dyDescent="0.2"/>
    <row r="653" ht="5.25" customHeight="1" x14ac:dyDescent="0.2"/>
    <row r="654" ht="5.25" customHeight="1" x14ac:dyDescent="0.2"/>
    <row r="655" ht="5.25" customHeight="1" x14ac:dyDescent="0.2"/>
    <row r="656" ht="5.25" customHeight="1" x14ac:dyDescent="0.2"/>
    <row r="657" ht="5.25" customHeight="1" x14ac:dyDescent="0.2"/>
    <row r="658" ht="5.25" customHeight="1" x14ac:dyDescent="0.2"/>
    <row r="659" ht="5.25" customHeight="1" x14ac:dyDescent="0.2"/>
    <row r="660" ht="5.25" customHeight="1" x14ac:dyDescent="0.2"/>
    <row r="661" ht="5.25" customHeight="1" x14ac:dyDescent="0.2"/>
    <row r="662" ht="5.25" customHeight="1" x14ac:dyDescent="0.2"/>
    <row r="663" ht="5.25" customHeight="1" x14ac:dyDescent="0.2"/>
    <row r="664" ht="5.25" customHeight="1" x14ac:dyDescent="0.2"/>
    <row r="665" ht="5.25" customHeight="1" x14ac:dyDescent="0.2"/>
    <row r="666" ht="5.25" customHeight="1" x14ac:dyDescent="0.2"/>
    <row r="667" ht="5.25" customHeight="1" x14ac:dyDescent="0.2"/>
    <row r="668" ht="5.25" customHeight="1" x14ac:dyDescent="0.2"/>
    <row r="669" ht="5.25" customHeight="1" x14ac:dyDescent="0.2"/>
    <row r="670" ht="5.25" customHeight="1" x14ac:dyDescent="0.2"/>
    <row r="671" ht="5.25" customHeight="1" x14ac:dyDescent="0.2"/>
    <row r="672" ht="5.25" customHeight="1" x14ac:dyDescent="0.2"/>
    <row r="673" ht="5.25" customHeight="1" x14ac:dyDescent="0.2"/>
    <row r="674" ht="5.25" customHeight="1" x14ac:dyDescent="0.2"/>
    <row r="675" ht="5.25" customHeight="1" x14ac:dyDescent="0.2"/>
    <row r="676" ht="5.25" customHeight="1" x14ac:dyDescent="0.2"/>
    <row r="677" ht="5.25" customHeight="1" x14ac:dyDescent="0.2"/>
    <row r="678" ht="5.25" customHeight="1" x14ac:dyDescent="0.2"/>
    <row r="679" ht="5.25" customHeight="1" x14ac:dyDescent="0.2"/>
    <row r="680" ht="5.25" customHeight="1" x14ac:dyDescent="0.2"/>
    <row r="681" ht="5.25" customHeight="1" x14ac:dyDescent="0.2"/>
    <row r="682" ht="5.25" customHeight="1" x14ac:dyDescent="0.2"/>
    <row r="683" ht="5.25" customHeight="1" x14ac:dyDescent="0.2"/>
    <row r="684" ht="5.25" customHeight="1" x14ac:dyDescent="0.2"/>
    <row r="685" ht="5.25" customHeight="1" x14ac:dyDescent="0.2"/>
    <row r="686" ht="5.25" customHeight="1" x14ac:dyDescent="0.2"/>
    <row r="687" ht="5.25" customHeight="1" x14ac:dyDescent="0.2"/>
    <row r="688" ht="5.25" customHeight="1" x14ac:dyDescent="0.2"/>
    <row r="689" ht="5.25" customHeight="1" x14ac:dyDescent="0.2"/>
    <row r="690" ht="5.25" customHeight="1" x14ac:dyDescent="0.2"/>
    <row r="691" ht="5.25" customHeight="1" x14ac:dyDescent="0.2"/>
    <row r="692" ht="5.25" customHeight="1" x14ac:dyDescent="0.2"/>
    <row r="693" ht="5.25" customHeight="1" x14ac:dyDescent="0.2"/>
    <row r="694" ht="5.25" customHeight="1" x14ac:dyDescent="0.2"/>
    <row r="695" ht="5.25" customHeight="1" x14ac:dyDescent="0.2"/>
    <row r="696" ht="5.25" customHeight="1" x14ac:dyDescent="0.2"/>
    <row r="697" ht="5.25" customHeight="1" x14ac:dyDescent="0.2"/>
    <row r="698" ht="5.25" customHeight="1" x14ac:dyDescent="0.2"/>
    <row r="699" ht="5.25" customHeight="1" x14ac:dyDescent="0.2"/>
    <row r="700" ht="5.25" customHeight="1" x14ac:dyDescent="0.2"/>
    <row r="701" ht="5.25" customHeight="1" x14ac:dyDescent="0.2"/>
    <row r="702" ht="5.25" customHeight="1" x14ac:dyDescent="0.2"/>
    <row r="703" ht="5.25" customHeight="1" x14ac:dyDescent="0.2"/>
    <row r="704" ht="5.25" customHeight="1" x14ac:dyDescent="0.2"/>
    <row r="705" ht="5.25" customHeight="1" x14ac:dyDescent="0.2"/>
    <row r="706" ht="5.25" customHeight="1" x14ac:dyDescent="0.2"/>
    <row r="707" ht="5.25" customHeight="1" x14ac:dyDescent="0.2"/>
    <row r="708" ht="5.25" customHeight="1" x14ac:dyDescent="0.2"/>
    <row r="709" ht="5.25" customHeight="1" x14ac:dyDescent="0.2"/>
    <row r="710" ht="5.25" customHeight="1" x14ac:dyDescent="0.2"/>
    <row r="711" ht="5.25" customHeight="1" x14ac:dyDescent="0.2"/>
    <row r="712" ht="5.25" customHeight="1" x14ac:dyDescent="0.2"/>
    <row r="713" ht="5.25" customHeight="1" x14ac:dyDescent="0.2"/>
    <row r="714" ht="5.25" customHeight="1" x14ac:dyDescent="0.2"/>
    <row r="715" ht="5.25" customHeight="1" x14ac:dyDescent="0.2"/>
    <row r="716" ht="5.25" customHeight="1" x14ac:dyDescent="0.2"/>
    <row r="717" ht="5.25" customHeight="1" x14ac:dyDescent="0.2"/>
    <row r="718" ht="5.25" customHeight="1" x14ac:dyDescent="0.2"/>
    <row r="719" ht="5.25" customHeight="1" x14ac:dyDescent="0.2"/>
    <row r="720" ht="5.25" customHeight="1" x14ac:dyDescent="0.2"/>
    <row r="721" ht="5.25" customHeight="1" x14ac:dyDescent="0.2"/>
    <row r="722" ht="5.25" customHeight="1" x14ac:dyDescent="0.2"/>
    <row r="723" ht="5.25" customHeight="1" x14ac:dyDescent="0.2"/>
    <row r="724" ht="5.25" customHeight="1" x14ac:dyDescent="0.2"/>
    <row r="725" ht="5.25" customHeight="1" x14ac:dyDescent="0.2"/>
    <row r="726" ht="5.25" customHeight="1" x14ac:dyDescent="0.2"/>
    <row r="727" ht="5.25" customHeight="1" x14ac:dyDescent="0.2"/>
    <row r="728" ht="5.25" customHeight="1" x14ac:dyDescent="0.2"/>
    <row r="729" ht="5.25" customHeight="1" x14ac:dyDescent="0.2"/>
    <row r="730" ht="5.25" customHeight="1" x14ac:dyDescent="0.2"/>
    <row r="731" ht="5.25" customHeight="1" x14ac:dyDescent="0.2"/>
    <row r="732" ht="5.25" customHeight="1" x14ac:dyDescent="0.2"/>
    <row r="733" ht="5.25" customHeight="1" x14ac:dyDescent="0.2"/>
    <row r="734" ht="5.25" customHeight="1" x14ac:dyDescent="0.2"/>
    <row r="735" ht="5.25" customHeight="1" x14ac:dyDescent="0.2"/>
    <row r="736" ht="5.25" customHeight="1" x14ac:dyDescent="0.2"/>
    <row r="737" ht="5.25" customHeight="1" x14ac:dyDescent="0.2"/>
    <row r="738" ht="5.25" customHeight="1" x14ac:dyDescent="0.2"/>
    <row r="739" ht="5.25" customHeight="1" x14ac:dyDescent="0.2"/>
    <row r="740" ht="5.25" customHeight="1" x14ac:dyDescent="0.2"/>
    <row r="741" ht="5.25" customHeight="1" x14ac:dyDescent="0.2"/>
    <row r="742" ht="5.25" customHeight="1" x14ac:dyDescent="0.2"/>
    <row r="743" ht="5.25" customHeight="1" x14ac:dyDescent="0.2"/>
    <row r="744" ht="5.25" customHeight="1" x14ac:dyDescent="0.2"/>
    <row r="745" ht="5.25" customHeight="1" x14ac:dyDescent="0.2"/>
    <row r="746" ht="5.25" customHeight="1" x14ac:dyDescent="0.2"/>
    <row r="747" ht="5.25" customHeight="1" x14ac:dyDescent="0.2"/>
    <row r="748" ht="5.25" customHeight="1" x14ac:dyDescent="0.2"/>
    <row r="749" ht="5.25" customHeight="1" x14ac:dyDescent="0.2"/>
    <row r="750" ht="5.25" customHeight="1" x14ac:dyDescent="0.2"/>
    <row r="751" ht="5.25" customHeight="1" x14ac:dyDescent="0.2"/>
    <row r="752" ht="5.25" customHeight="1" x14ac:dyDescent="0.2"/>
    <row r="753" ht="5.25" customHeight="1" x14ac:dyDescent="0.2"/>
    <row r="754" ht="5.25" customHeight="1" x14ac:dyDescent="0.2"/>
    <row r="755" ht="5.25" customHeight="1" x14ac:dyDescent="0.2"/>
    <row r="756" ht="5.25" customHeight="1" x14ac:dyDescent="0.2"/>
    <row r="757" ht="5.25" customHeight="1" x14ac:dyDescent="0.2"/>
    <row r="758" ht="5.25" customHeight="1" x14ac:dyDescent="0.2"/>
    <row r="759" ht="5.25" customHeight="1" x14ac:dyDescent="0.2"/>
    <row r="760" ht="5.25" customHeight="1" x14ac:dyDescent="0.2"/>
    <row r="761" ht="5.25" customHeight="1" x14ac:dyDescent="0.2"/>
    <row r="762" ht="5.25" customHeight="1" x14ac:dyDescent="0.2"/>
    <row r="763" ht="5.25" customHeight="1" x14ac:dyDescent="0.2"/>
    <row r="764" ht="5.25" customHeight="1" x14ac:dyDescent="0.2"/>
    <row r="765" ht="5.25" customHeight="1" x14ac:dyDescent="0.2"/>
    <row r="766" ht="5.25" customHeight="1" x14ac:dyDescent="0.2"/>
    <row r="767" ht="5.25" customHeight="1" x14ac:dyDescent="0.2"/>
    <row r="768" ht="5.25" customHeight="1" x14ac:dyDescent="0.2"/>
    <row r="769" ht="5.25" customHeight="1" x14ac:dyDescent="0.2"/>
    <row r="770" ht="5.25" customHeight="1" x14ac:dyDescent="0.2"/>
    <row r="771" ht="5.25" customHeight="1" x14ac:dyDescent="0.2"/>
    <row r="772" ht="5.25" customHeight="1" x14ac:dyDescent="0.2"/>
    <row r="773" ht="5.25" customHeight="1" x14ac:dyDescent="0.2"/>
    <row r="774" ht="5.25" customHeight="1" x14ac:dyDescent="0.2"/>
    <row r="775" ht="5.25" customHeight="1" x14ac:dyDescent="0.2"/>
    <row r="776" ht="5.25" customHeight="1" x14ac:dyDescent="0.2"/>
    <row r="777" ht="5.25" customHeight="1" x14ac:dyDescent="0.2"/>
    <row r="778" ht="5.25" customHeight="1" x14ac:dyDescent="0.2"/>
    <row r="779" ht="5.25" customHeight="1" x14ac:dyDescent="0.2"/>
    <row r="780" ht="5.25" customHeight="1" x14ac:dyDescent="0.2"/>
    <row r="781" ht="5.25" customHeight="1" x14ac:dyDescent="0.2"/>
    <row r="782" ht="5.25" customHeight="1" x14ac:dyDescent="0.2"/>
    <row r="783" ht="5.25" customHeight="1" x14ac:dyDescent="0.2"/>
    <row r="784" ht="5.25" customHeight="1" x14ac:dyDescent="0.2"/>
    <row r="785" ht="5.25" customHeight="1" x14ac:dyDescent="0.2"/>
    <row r="786" ht="5.25" customHeight="1" x14ac:dyDescent="0.2"/>
    <row r="787" ht="5.25" customHeight="1" x14ac:dyDescent="0.2"/>
    <row r="788" ht="5.25" customHeight="1" x14ac:dyDescent="0.2"/>
    <row r="789" ht="5.25" customHeight="1" x14ac:dyDescent="0.2"/>
    <row r="790" ht="5.25" customHeight="1" x14ac:dyDescent="0.2"/>
    <row r="791" ht="5.25" customHeight="1" x14ac:dyDescent="0.2"/>
    <row r="792" ht="5.25" customHeight="1" x14ac:dyDescent="0.2"/>
    <row r="793" ht="5.25" customHeight="1" x14ac:dyDescent="0.2"/>
    <row r="794" ht="5.25" customHeight="1" x14ac:dyDescent="0.2"/>
    <row r="795" ht="5.25" customHeight="1" x14ac:dyDescent="0.2"/>
    <row r="796" ht="5.25" customHeight="1" x14ac:dyDescent="0.2"/>
    <row r="797" ht="5.25" customHeight="1" x14ac:dyDescent="0.2"/>
    <row r="798" ht="5.25" customHeight="1" x14ac:dyDescent="0.2"/>
    <row r="799" ht="5.25" customHeight="1" x14ac:dyDescent="0.2"/>
    <row r="800" ht="5.25" customHeight="1" x14ac:dyDescent="0.2"/>
    <row r="801" ht="5.25" customHeight="1" x14ac:dyDescent="0.2"/>
    <row r="802" ht="5.25" customHeight="1" x14ac:dyDescent="0.2"/>
    <row r="803" ht="5.25" customHeight="1" x14ac:dyDescent="0.2"/>
    <row r="804" ht="5.25" customHeight="1" x14ac:dyDescent="0.2"/>
    <row r="805" ht="5.25" customHeight="1" x14ac:dyDescent="0.2"/>
    <row r="806" ht="5.25" customHeight="1" x14ac:dyDescent="0.2"/>
    <row r="807" ht="5.25" customHeight="1" x14ac:dyDescent="0.2"/>
    <row r="808" ht="5.25" customHeight="1" x14ac:dyDescent="0.2"/>
    <row r="809" ht="5.25" customHeight="1" x14ac:dyDescent="0.2"/>
    <row r="810" ht="5.25" customHeight="1" x14ac:dyDescent="0.2"/>
    <row r="811" ht="5.25" customHeight="1" x14ac:dyDescent="0.2"/>
    <row r="812" ht="5.25" customHeight="1" x14ac:dyDescent="0.2"/>
    <row r="813" ht="5.25" customHeight="1" x14ac:dyDescent="0.2"/>
    <row r="814" ht="5.25" customHeight="1" x14ac:dyDescent="0.2"/>
    <row r="815" ht="5.25" customHeight="1" x14ac:dyDescent="0.2"/>
    <row r="816" ht="5.25" customHeight="1" x14ac:dyDescent="0.2"/>
    <row r="817" ht="5.25" customHeight="1" x14ac:dyDescent="0.2"/>
    <row r="818" ht="5.25" customHeight="1" x14ac:dyDescent="0.2"/>
    <row r="819" ht="5.25" customHeight="1" x14ac:dyDescent="0.2"/>
    <row r="820" ht="5.25" customHeight="1" x14ac:dyDescent="0.2"/>
    <row r="821" ht="5.25" customHeight="1" x14ac:dyDescent="0.2"/>
    <row r="822" ht="5.25" customHeight="1" x14ac:dyDescent="0.2"/>
    <row r="823" ht="5.25" customHeight="1" x14ac:dyDescent="0.2"/>
    <row r="824" ht="5.25" customHeight="1" x14ac:dyDescent="0.2"/>
    <row r="825" ht="5.25" customHeight="1" x14ac:dyDescent="0.2"/>
    <row r="826" ht="5.25" customHeight="1" x14ac:dyDescent="0.2"/>
    <row r="827" ht="5.25" customHeight="1" x14ac:dyDescent="0.2"/>
    <row r="828" ht="5.25" customHeight="1" x14ac:dyDescent="0.2"/>
    <row r="829" ht="5.25" customHeight="1" x14ac:dyDescent="0.2"/>
    <row r="830" ht="5.25" customHeight="1" x14ac:dyDescent="0.2"/>
    <row r="831" ht="5.25" customHeight="1" x14ac:dyDescent="0.2"/>
    <row r="832" ht="5.25" customHeight="1" x14ac:dyDescent="0.2"/>
    <row r="833" ht="5.25" customHeight="1" x14ac:dyDescent="0.2"/>
    <row r="834" ht="5.25" customHeight="1" x14ac:dyDescent="0.2"/>
    <row r="835" ht="5.25" customHeight="1" x14ac:dyDescent="0.2"/>
    <row r="836" ht="5.25" customHeight="1" x14ac:dyDescent="0.2"/>
    <row r="837" ht="5.25" customHeight="1" x14ac:dyDescent="0.2"/>
    <row r="838" ht="5.25" customHeight="1" x14ac:dyDescent="0.2"/>
    <row r="839" ht="5.25" customHeight="1" x14ac:dyDescent="0.2"/>
    <row r="840" ht="5.25" customHeight="1" x14ac:dyDescent="0.2"/>
    <row r="841" ht="5.25" customHeight="1" x14ac:dyDescent="0.2"/>
    <row r="842" ht="5.25" customHeight="1" x14ac:dyDescent="0.2"/>
    <row r="843" ht="5.25" customHeight="1" x14ac:dyDescent="0.2"/>
    <row r="844" ht="5.25" customHeight="1" x14ac:dyDescent="0.2"/>
    <row r="845" ht="5.25" customHeight="1" x14ac:dyDescent="0.2"/>
    <row r="846" ht="5.25" customHeight="1" x14ac:dyDescent="0.2"/>
    <row r="847" ht="5.25" customHeight="1" x14ac:dyDescent="0.2"/>
    <row r="848" ht="5.25" customHeight="1" x14ac:dyDescent="0.2"/>
    <row r="849" ht="5.25" customHeight="1" x14ac:dyDescent="0.2"/>
    <row r="850" ht="5.25" customHeight="1" x14ac:dyDescent="0.2"/>
    <row r="851" ht="5.25" customHeight="1" x14ac:dyDescent="0.2"/>
    <row r="852" ht="5.25" customHeight="1" x14ac:dyDescent="0.2"/>
    <row r="853" ht="5.25" customHeight="1" x14ac:dyDescent="0.2"/>
    <row r="854" ht="5.25" customHeight="1" x14ac:dyDescent="0.2"/>
    <row r="855" ht="5.25" customHeight="1" x14ac:dyDescent="0.2"/>
    <row r="856" ht="5.25" customHeight="1" x14ac:dyDescent="0.2"/>
    <row r="857" ht="5.25" customHeight="1" x14ac:dyDescent="0.2"/>
    <row r="858" ht="5.25" customHeight="1" x14ac:dyDescent="0.2"/>
    <row r="859" ht="5.25" customHeight="1" x14ac:dyDescent="0.2"/>
    <row r="860" ht="5.25" customHeight="1" x14ac:dyDescent="0.2"/>
    <row r="861" ht="5.25" customHeight="1" x14ac:dyDescent="0.2"/>
    <row r="862" ht="5.25" customHeight="1" x14ac:dyDescent="0.2"/>
    <row r="863" ht="5.25" customHeight="1" x14ac:dyDescent="0.2"/>
    <row r="864" ht="5.25" customHeight="1" x14ac:dyDescent="0.2"/>
    <row r="865" ht="5.25" customHeight="1" x14ac:dyDescent="0.2"/>
    <row r="866" ht="5.25" customHeight="1" x14ac:dyDescent="0.2"/>
    <row r="867" ht="5.25" customHeight="1" x14ac:dyDescent="0.2"/>
    <row r="868" ht="5.25" customHeight="1" x14ac:dyDescent="0.2"/>
    <row r="869" ht="5.25" customHeight="1" x14ac:dyDescent="0.2"/>
    <row r="870" ht="5.25" customHeight="1" x14ac:dyDescent="0.2"/>
    <row r="871" ht="5.25" customHeight="1" x14ac:dyDescent="0.2"/>
    <row r="872" ht="5.25" customHeight="1" x14ac:dyDescent="0.2"/>
    <row r="873" ht="5.25" customHeight="1" x14ac:dyDescent="0.2"/>
    <row r="874" ht="5.25" customHeight="1" x14ac:dyDescent="0.2"/>
    <row r="875" ht="5.25" customHeight="1" x14ac:dyDescent="0.2"/>
    <row r="876" ht="5.25" customHeight="1" x14ac:dyDescent="0.2"/>
    <row r="877" ht="5.25" customHeight="1" x14ac:dyDescent="0.2"/>
    <row r="878" ht="5.25" customHeight="1" x14ac:dyDescent="0.2"/>
    <row r="879" ht="5.25" customHeight="1" x14ac:dyDescent="0.2"/>
    <row r="880" ht="5.25" customHeight="1" x14ac:dyDescent="0.2"/>
    <row r="881" ht="5.25" customHeight="1" x14ac:dyDescent="0.2"/>
    <row r="882" ht="5.25" customHeight="1" x14ac:dyDescent="0.2"/>
    <row r="883" ht="5.25" customHeight="1" x14ac:dyDescent="0.2"/>
    <row r="884" ht="5.25" customHeight="1" x14ac:dyDescent="0.2"/>
    <row r="885" ht="5.25" customHeight="1" x14ac:dyDescent="0.2"/>
    <row r="886" ht="5.25" customHeight="1" x14ac:dyDescent="0.2"/>
    <row r="887" ht="5.25" customHeight="1" x14ac:dyDescent="0.2"/>
    <row r="888" ht="5.25" customHeight="1" x14ac:dyDescent="0.2"/>
    <row r="889" ht="5.25" customHeight="1" x14ac:dyDescent="0.2"/>
    <row r="890" ht="5.25" customHeight="1" x14ac:dyDescent="0.2"/>
    <row r="891" ht="5.25" customHeight="1" x14ac:dyDescent="0.2"/>
    <row r="892" ht="5.25" customHeight="1" x14ac:dyDescent="0.2"/>
    <row r="893" ht="5.25" customHeight="1" x14ac:dyDescent="0.2"/>
    <row r="894" ht="5.25" customHeight="1" x14ac:dyDescent="0.2"/>
    <row r="895" ht="5.25" customHeight="1" x14ac:dyDescent="0.2"/>
    <row r="896" ht="5.25" customHeight="1" x14ac:dyDescent="0.2"/>
    <row r="897" ht="5.25" customHeight="1" x14ac:dyDescent="0.2"/>
    <row r="898" ht="5.25" customHeight="1" x14ac:dyDescent="0.2"/>
    <row r="899" ht="5.25" customHeight="1" x14ac:dyDescent="0.2"/>
    <row r="900" ht="5.25" customHeight="1" x14ac:dyDescent="0.2"/>
    <row r="901" ht="5.25" customHeight="1" x14ac:dyDescent="0.2"/>
    <row r="902" ht="5.25" customHeight="1" x14ac:dyDescent="0.2"/>
    <row r="903" ht="5.25" customHeight="1" x14ac:dyDescent="0.2"/>
    <row r="904" ht="5.25" customHeight="1" x14ac:dyDescent="0.2"/>
    <row r="905" ht="5.25" customHeight="1" x14ac:dyDescent="0.2"/>
    <row r="906" ht="5.25" customHeight="1" x14ac:dyDescent="0.2"/>
    <row r="907" ht="5.25" customHeight="1" x14ac:dyDescent="0.2"/>
    <row r="908" ht="5.25" customHeight="1" x14ac:dyDescent="0.2"/>
    <row r="909" ht="5.25" customHeight="1" x14ac:dyDescent="0.2"/>
    <row r="910" ht="5.25" customHeight="1" x14ac:dyDescent="0.2"/>
    <row r="911" ht="5.25" customHeight="1" x14ac:dyDescent="0.2"/>
    <row r="912" ht="5.25" customHeight="1" x14ac:dyDescent="0.2"/>
    <row r="913" ht="5.25" customHeight="1" x14ac:dyDescent="0.2"/>
    <row r="914" ht="5.25" customHeight="1" x14ac:dyDescent="0.2"/>
    <row r="915" ht="5.25" customHeight="1" x14ac:dyDescent="0.2"/>
    <row r="916" ht="5.25" customHeight="1" x14ac:dyDescent="0.2"/>
    <row r="917" ht="5.25" customHeight="1" x14ac:dyDescent="0.2"/>
    <row r="918" ht="5.25" customHeight="1" x14ac:dyDescent="0.2"/>
    <row r="919" ht="5.25" customHeight="1" x14ac:dyDescent="0.2"/>
    <row r="920" ht="5.25" customHeight="1" x14ac:dyDescent="0.2"/>
    <row r="921" ht="5.25" customHeight="1" x14ac:dyDescent="0.2"/>
    <row r="922" ht="5.25" customHeight="1" x14ac:dyDescent="0.2"/>
    <row r="923" ht="5.25" customHeight="1" x14ac:dyDescent="0.2"/>
    <row r="924" ht="5.25" customHeight="1" x14ac:dyDescent="0.2"/>
    <row r="925" ht="5.25" customHeight="1" x14ac:dyDescent="0.2"/>
    <row r="926" ht="5.25" customHeight="1" x14ac:dyDescent="0.2"/>
    <row r="927" ht="5.25" customHeight="1" x14ac:dyDescent="0.2"/>
    <row r="928" ht="5.25" customHeight="1" x14ac:dyDescent="0.2"/>
    <row r="929" ht="5.25" customHeight="1" x14ac:dyDescent="0.2"/>
    <row r="930" ht="5.25" customHeight="1" x14ac:dyDescent="0.2"/>
    <row r="931" ht="5.25" customHeight="1" x14ac:dyDescent="0.2"/>
    <row r="932" ht="5.25" customHeight="1" x14ac:dyDescent="0.2"/>
    <row r="933" ht="5.25" customHeight="1" x14ac:dyDescent="0.2"/>
    <row r="934" ht="5.25" customHeight="1" x14ac:dyDescent="0.2"/>
    <row r="935" ht="5.25" customHeight="1" x14ac:dyDescent="0.2"/>
    <row r="936" ht="5.25" customHeight="1" x14ac:dyDescent="0.2"/>
    <row r="937" ht="5.25" customHeight="1" x14ac:dyDescent="0.2"/>
    <row r="938" ht="5.25" customHeight="1" x14ac:dyDescent="0.2"/>
    <row r="939" ht="5.25" customHeight="1" x14ac:dyDescent="0.2"/>
    <row r="940" ht="5.25" customHeight="1" x14ac:dyDescent="0.2"/>
    <row r="941" ht="5.25" customHeight="1" x14ac:dyDescent="0.2"/>
    <row r="942" ht="5.25" customHeight="1" x14ac:dyDescent="0.2"/>
    <row r="943" ht="5.25" customHeight="1" x14ac:dyDescent="0.2"/>
    <row r="944" ht="5.25" customHeight="1" x14ac:dyDescent="0.2"/>
    <row r="945" ht="5.25" customHeight="1" x14ac:dyDescent="0.2"/>
    <row r="946" ht="5.25" customHeight="1" x14ac:dyDescent="0.2"/>
    <row r="947" ht="5.25" customHeight="1" x14ac:dyDescent="0.2"/>
    <row r="948" ht="5.25" customHeight="1" x14ac:dyDescent="0.2"/>
    <row r="949" ht="5.25" customHeight="1" x14ac:dyDescent="0.2"/>
    <row r="950" ht="5.25" customHeight="1" x14ac:dyDescent="0.2"/>
    <row r="951" ht="5.25" customHeight="1" x14ac:dyDescent="0.2"/>
    <row r="952" ht="5.25" customHeight="1" x14ac:dyDescent="0.2"/>
    <row r="953" ht="5.25" customHeight="1" x14ac:dyDescent="0.2"/>
    <row r="954" ht="5.25" customHeight="1" x14ac:dyDescent="0.2"/>
    <row r="955" ht="5.25" customHeight="1" x14ac:dyDescent="0.2"/>
    <row r="956" ht="5.25" customHeight="1" x14ac:dyDescent="0.2"/>
    <row r="957" ht="5.25" customHeight="1" x14ac:dyDescent="0.2"/>
    <row r="958" ht="5.25" customHeight="1" x14ac:dyDescent="0.2"/>
    <row r="959" ht="5.25" customHeight="1" x14ac:dyDescent="0.2"/>
    <row r="960" ht="5.25" customHeight="1" x14ac:dyDescent="0.2"/>
    <row r="961" ht="5.25" customHeight="1" x14ac:dyDescent="0.2"/>
    <row r="962" ht="5.25" customHeight="1" x14ac:dyDescent="0.2"/>
    <row r="963" ht="5.25" customHeight="1" x14ac:dyDescent="0.2"/>
    <row r="964" ht="5.25" customHeight="1" x14ac:dyDescent="0.2"/>
    <row r="965" ht="5.25" customHeight="1" x14ac:dyDescent="0.2"/>
    <row r="966" ht="5.25" customHeight="1" x14ac:dyDescent="0.2"/>
    <row r="967" ht="5.25" customHeight="1" x14ac:dyDescent="0.2"/>
    <row r="968" ht="5.25" customHeight="1" x14ac:dyDescent="0.2"/>
    <row r="969" ht="5.25" customHeight="1" x14ac:dyDescent="0.2"/>
    <row r="970" ht="5.25" customHeight="1" x14ac:dyDescent="0.2"/>
    <row r="971" ht="5.25" customHeight="1" x14ac:dyDescent="0.2"/>
    <row r="972" ht="5.25" customHeight="1" x14ac:dyDescent="0.2"/>
    <row r="973" ht="5.25" customHeight="1" x14ac:dyDescent="0.2"/>
    <row r="974" ht="5.25" customHeight="1" x14ac:dyDescent="0.2"/>
    <row r="975" ht="5.25" customHeight="1" x14ac:dyDescent="0.2"/>
    <row r="976" ht="5.25" customHeight="1" x14ac:dyDescent="0.2"/>
    <row r="977" ht="5.25" customHeight="1" x14ac:dyDescent="0.2"/>
    <row r="978" ht="5.25" customHeight="1" x14ac:dyDescent="0.2"/>
    <row r="979" ht="5.25" customHeight="1" x14ac:dyDescent="0.2"/>
    <row r="980" ht="5.25" customHeight="1" x14ac:dyDescent="0.2"/>
    <row r="981" ht="5.25" customHeight="1" x14ac:dyDescent="0.2"/>
    <row r="982" ht="5.25" customHeight="1" x14ac:dyDescent="0.2"/>
    <row r="983" ht="5.25" customHeight="1" x14ac:dyDescent="0.2"/>
    <row r="984" ht="5.25" customHeight="1" x14ac:dyDescent="0.2"/>
    <row r="985" ht="5.25" customHeight="1" x14ac:dyDescent="0.2"/>
    <row r="986" ht="5.25" customHeight="1" x14ac:dyDescent="0.2"/>
    <row r="987" ht="5.25" customHeight="1" x14ac:dyDescent="0.2"/>
    <row r="988" ht="5.25" customHeight="1" x14ac:dyDescent="0.2"/>
    <row r="989" ht="5.25" customHeight="1" x14ac:dyDescent="0.2"/>
    <row r="990" ht="5.25" customHeight="1" x14ac:dyDescent="0.2"/>
    <row r="991" ht="5.25" customHeight="1" x14ac:dyDescent="0.2"/>
    <row r="992" ht="5.25" customHeight="1" x14ac:dyDescent="0.2"/>
    <row r="993" ht="5.25" customHeight="1" x14ac:dyDescent="0.2"/>
    <row r="994" ht="5.25" customHeight="1" x14ac:dyDescent="0.2"/>
    <row r="995" ht="5.25" customHeight="1" x14ac:dyDescent="0.2"/>
    <row r="996" ht="5.25" customHeight="1" x14ac:dyDescent="0.2"/>
    <row r="997" ht="5.25" customHeight="1" x14ac:dyDescent="0.2"/>
    <row r="998" ht="5.25" customHeight="1" x14ac:dyDescent="0.2"/>
    <row r="999" ht="5.25" customHeight="1" x14ac:dyDescent="0.2"/>
    <row r="1000" ht="5.25" customHeight="1" x14ac:dyDescent="0.2"/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1000"/>
  <sheetViews>
    <sheetView workbookViewId="0"/>
  </sheetViews>
  <sheetFormatPr defaultColWidth="12.5703125" defaultRowHeight="15" customHeight="1" x14ac:dyDescent="0.2"/>
  <cols>
    <col min="1" max="26" width="8" customWidth="1"/>
  </cols>
  <sheetData>
    <row r="1" ht="5.25" customHeight="1" x14ac:dyDescent="0.2"/>
    <row r="2" ht="5.25" customHeight="1" x14ac:dyDescent="0.2"/>
    <row r="3" ht="5.25" customHeight="1" x14ac:dyDescent="0.2"/>
    <row r="4" ht="5.25" customHeight="1" x14ac:dyDescent="0.2"/>
    <row r="5" ht="5.25" customHeight="1" x14ac:dyDescent="0.2"/>
    <row r="6" ht="5.25" customHeight="1" x14ac:dyDescent="0.2"/>
    <row r="7" ht="5.25" customHeight="1" x14ac:dyDescent="0.2"/>
    <row r="8" ht="5.25" customHeight="1" x14ac:dyDescent="0.2"/>
    <row r="9" ht="5.25" customHeight="1" x14ac:dyDescent="0.2"/>
    <row r="10" ht="5.25" customHeight="1" x14ac:dyDescent="0.2"/>
    <row r="11" ht="5.25" customHeight="1" x14ac:dyDescent="0.2"/>
    <row r="12" ht="5.25" customHeight="1" x14ac:dyDescent="0.2"/>
    <row r="13" ht="5.25" customHeight="1" x14ac:dyDescent="0.2"/>
    <row r="14" ht="5.25" customHeight="1" x14ac:dyDescent="0.2"/>
    <row r="15" ht="5.25" customHeight="1" x14ac:dyDescent="0.2"/>
    <row r="16" ht="5.25" customHeight="1" x14ac:dyDescent="0.2"/>
    <row r="17" ht="5.25" customHeight="1" x14ac:dyDescent="0.2"/>
    <row r="18" ht="5.25" customHeight="1" x14ac:dyDescent="0.2"/>
    <row r="19" ht="5.25" customHeight="1" x14ac:dyDescent="0.2"/>
    <row r="20" ht="5.25" customHeight="1" x14ac:dyDescent="0.2"/>
    <row r="21" ht="5.25" customHeight="1" x14ac:dyDescent="0.2"/>
    <row r="22" ht="5.25" customHeight="1" x14ac:dyDescent="0.2"/>
    <row r="23" ht="5.25" customHeight="1" x14ac:dyDescent="0.2"/>
    <row r="24" ht="5.25" customHeight="1" x14ac:dyDescent="0.2"/>
    <row r="25" ht="5.25" customHeight="1" x14ac:dyDescent="0.2"/>
    <row r="26" ht="5.25" customHeight="1" x14ac:dyDescent="0.2"/>
    <row r="27" ht="5.25" customHeight="1" x14ac:dyDescent="0.2"/>
    <row r="28" ht="5.25" customHeight="1" x14ac:dyDescent="0.2"/>
    <row r="29" ht="5.25" customHeight="1" x14ac:dyDescent="0.2"/>
    <row r="30" ht="5.25" customHeight="1" x14ac:dyDescent="0.2"/>
    <row r="31" ht="5.25" customHeight="1" x14ac:dyDescent="0.2"/>
    <row r="32" ht="5.25" customHeight="1" x14ac:dyDescent="0.2"/>
    <row r="33" ht="5.25" customHeight="1" x14ac:dyDescent="0.2"/>
    <row r="34" ht="5.25" customHeight="1" x14ac:dyDescent="0.2"/>
    <row r="35" ht="5.25" customHeight="1" x14ac:dyDescent="0.2"/>
    <row r="36" ht="5.25" customHeight="1" x14ac:dyDescent="0.2"/>
    <row r="37" ht="5.25" customHeight="1" x14ac:dyDescent="0.2"/>
    <row r="38" ht="5.25" customHeight="1" x14ac:dyDescent="0.2"/>
    <row r="39" ht="5.25" customHeight="1" x14ac:dyDescent="0.2"/>
    <row r="40" ht="5.25" customHeight="1" x14ac:dyDescent="0.2"/>
    <row r="41" ht="5.25" customHeight="1" x14ac:dyDescent="0.2"/>
    <row r="42" ht="5.25" customHeight="1" x14ac:dyDescent="0.2"/>
    <row r="43" ht="5.25" customHeight="1" x14ac:dyDescent="0.2"/>
    <row r="44" ht="5.25" customHeight="1" x14ac:dyDescent="0.2"/>
    <row r="45" ht="5.25" customHeight="1" x14ac:dyDescent="0.2"/>
    <row r="46" ht="5.25" customHeight="1" x14ac:dyDescent="0.2"/>
    <row r="47" ht="5.25" customHeight="1" x14ac:dyDescent="0.2"/>
    <row r="48" ht="5.25" customHeight="1" x14ac:dyDescent="0.2"/>
    <row r="49" ht="5.25" customHeight="1" x14ac:dyDescent="0.2"/>
    <row r="50" ht="5.25" customHeight="1" x14ac:dyDescent="0.2"/>
    <row r="51" ht="5.25" customHeight="1" x14ac:dyDescent="0.2"/>
    <row r="52" ht="5.25" customHeight="1" x14ac:dyDescent="0.2"/>
    <row r="53" ht="5.25" customHeight="1" x14ac:dyDescent="0.2"/>
    <row r="54" ht="5.25" customHeight="1" x14ac:dyDescent="0.2"/>
    <row r="55" ht="5.25" customHeight="1" x14ac:dyDescent="0.2"/>
    <row r="56" ht="5.25" customHeight="1" x14ac:dyDescent="0.2"/>
    <row r="57" ht="5.25" customHeight="1" x14ac:dyDescent="0.2"/>
    <row r="58" ht="5.25" customHeight="1" x14ac:dyDescent="0.2"/>
    <row r="59" ht="5.25" customHeight="1" x14ac:dyDescent="0.2"/>
    <row r="60" ht="5.25" customHeight="1" x14ac:dyDescent="0.2"/>
    <row r="61" ht="5.25" customHeight="1" x14ac:dyDescent="0.2"/>
    <row r="62" ht="5.25" customHeight="1" x14ac:dyDescent="0.2"/>
    <row r="63" ht="5.25" customHeight="1" x14ac:dyDescent="0.2"/>
    <row r="64" ht="5.25" customHeight="1" x14ac:dyDescent="0.2"/>
    <row r="65" ht="5.25" customHeight="1" x14ac:dyDescent="0.2"/>
    <row r="66" ht="5.25" customHeight="1" x14ac:dyDescent="0.2"/>
    <row r="67" ht="5.25" customHeight="1" x14ac:dyDescent="0.2"/>
    <row r="68" ht="5.25" customHeight="1" x14ac:dyDescent="0.2"/>
    <row r="69" ht="5.25" customHeight="1" x14ac:dyDescent="0.2"/>
    <row r="70" ht="5.25" customHeight="1" x14ac:dyDescent="0.2"/>
    <row r="71" ht="5.25" customHeight="1" x14ac:dyDescent="0.2"/>
    <row r="72" ht="5.25" customHeight="1" x14ac:dyDescent="0.2"/>
    <row r="73" ht="5.25" customHeight="1" x14ac:dyDescent="0.2"/>
    <row r="74" ht="5.25" customHeight="1" x14ac:dyDescent="0.2"/>
    <row r="75" ht="5.25" customHeight="1" x14ac:dyDescent="0.2"/>
    <row r="76" ht="5.25" customHeight="1" x14ac:dyDescent="0.2"/>
    <row r="77" ht="5.25" customHeight="1" x14ac:dyDescent="0.2"/>
    <row r="78" ht="5.25" customHeight="1" x14ac:dyDescent="0.2"/>
    <row r="79" ht="5.25" customHeight="1" x14ac:dyDescent="0.2"/>
    <row r="80" ht="5.25" customHeight="1" x14ac:dyDescent="0.2"/>
    <row r="81" ht="5.25" customHeight="1" x14ac:dyDescent="0.2"/>
    <row r="82" ht="5.25" customHeight="1" x14ac:dyDescent="0.2"/>
    <row r="83" ht="5.25" customHeight="1" x14ac:dyDescent="0.2"/>
    <row r="84" ht="5.25" customHeight="1" x14ac:dyDescent="0.2"/>
    <row r="85" ht="5.25" customHeight="1" x14ac:dyDescent="0.2"/>
    <row r="86" ht="5.25" customHeight="1" x14ac:dyDescent="0.2"/>
    <row r="87" ht="5.25" customHeight="1" x14ac:dyDescent="0.2"/>
    <row r="88" ht="5.25" customHeight="1" x14ac:dyDescent="0.2"/>
    <row r="89" ht="5.25" customHeight="1" x14ac:dyDescent="0.2"/>
    <row r="90" ht="5.25" customHeight="1" x14ac:dyDescent="0.2"/>
    <row r="91" ht="5.25" customHeight="1" x14ac:dyDescent="0.2"/>
    <row r="92" ht="5.25" customHeight="1" x14ac:dyDescent="0.2"/>
    <row r="93" ht="5.25" customHeight="1" x14ac:dyDescent="0.2"/>
    <row r="94" ht="5.25" customHeight="1" x14ac:dyDescent="0.2"/>
    <row r="95" ht="5.25" customHeight="1" x14ac:dyDescent="0.2"/>
    <row r="96" ht="5.25" customHeight="1" x14ac:dyDescent="0.2"/>
    <row r="97" ht="5.25" customHeight="1" x14ac:dyDescent="0.2"/>
    <row r="98" ht="5.25" customHeight="1" x14ac:dyDescent="0.2"/>
    <row r="99" ht="5.25" customHeight="1" x14ac:dyDescent="0.2"/>
    <row r="100" ht="5.25" customHeight="1" x14ac:dyDescent="0.2"/>
    <row r="101" ht="5.25" customHeight="1" x14ac:dyDescent="0.2"/>
    <row r="102" ht="5.25" customHeight="1" x14ac:dyDescent="0.2"/>
    <row r="103" ht="5.25" customHeight="1" x14ac:dyDescent="0.2"/>
    <row r="104" ht="5.25" customHeight="1" x14ac:dyDescent="0.2"/>
    <row r="105" ht="5.25" customHeight="1" x14ac:dyDescent="0.2"/>
    <row r="106" ht="5.25" customHeight="1" x14ac:dyDescent="0.2"/>
    <row r="107" ht="5.25" customHeight="1" x14ac:dyDescent="0.2"/>
    <row r="108" ht="5.25" customHeight="1" x14ac:dyDescent="0.2"/>
    <row r="109" ht="5.25" customHeight="1" x14ac:dyDescent="0.2"/>
    <row r="110" ht="5.25" customHeight="1" x14ac:dyDescent="0.2"/>
    <row r="111" ht="5.25" customHeight="1" x14ac:dyDescent="0.2"/>
    <row r="112" ht="5.25" customHeight="1" x14ac:dyDescent="0.2"/>
    <row r="113" ht="5.25" customHeight="1" x14ac:dyDescent="0.2"/>
    <row r="114" ht="5.25" customHeight="1" x14ac:dyDescent="0.2"/>
    <row r="115" ht="5.25" customHeight="1" x14ac:dyDescent="0.2"/>
    <row r="116" ht="5.25" customHeight="1" x14ac:dyDescent="0.2"/>
    <row r="117" ht="5.25" customHeight="1" x14ac:dyDescent="0.2"/>
    <row r="118" ht="5.25" customHeight="1" x14ac:dyDescent="0.2"/>
    <row r="119" ht="5.25" customHeight="1" x14ac:dyDescent="0.2"/>
    <row r="120" ht="5.25" customHeight="1" x14ac:dyDescent="0.2"/>
    <row r="121" ht="5.25" customHeight="1" x14ac:dyDescent="0.2"/>
    <row r="122" ht="5.25" customHeight="1" x14ac:dyDescent="0.2"/>
    <row r="123" ht="5.25" customHeight="1" x14ac:dyDescent="0.2"/>
    <row r="124" ht="5.25" customHeight="1" x14ac:dyDescent="0.2"/>
    <row r="125" ht="5.25" customHeight="1" x14ac:dyDescent="0.2"/>
    <row r="126" ht="5.25" customHeight="1" x14ac:dyDescent="0.2"/>
    <row r="127" ht="5.25" customHeight="1" x14ac:dyDescent="0.2"/>
    <row r="128" ht="5.25" customHeight="1" x14ac:dyDescent="0.2"/>
    <row r="129" ht="5.25" customHeight="1" x14ac:dyDescent="0.2"/>
    <row r="130" ht="5.25" customHeight="1" x14ac:dyDescent="0.2"/>
    <row r="131" ht="5.25" customHeight="1" x14ac:dyDescent="0.2"/>
    <row r="132" ht="5.25" customHeight="1" x14ac:dyDescent="0.2"/>
    <row r="133" ht="5.25" customHeight="1" x14ac:dyDescent="0.2"/>
    <row r="134" ht="5.25" customHeight="1" x14ac:dyDescent="0.2"/>
    <row r="135" ht="5.25" customHeight="1" x14ac:dyDescent="0.2"/>
    <row r="136" ht="5.25" customHeight="1" x14ac:dyDescent="0.2"/>
    <row r="137" ht="5.25" customHeight="1" x14ac:dyDescent="0.2"/>
    <row r="138" ht="5.25" customHeight="1" x14ac:dyDescent="0.2"/>
    <row r="139" ht="5.25" customHeight="1" x14ac:dyDescent="0.2"/>
    <row r="140" ht="5.25" customHeight="1" x14ac:dyDescent="0.2"/>
    <row r="141" ht="5.25" customHeight="1" x14ac:dyDescent="0.2"/>
    <row r="142" ht="5.25" customHeight="1" x14ac:dyDescent="0.2"/>
    <row r="143" ht="5.25" customHeight="1" x14ac:dyDescent="0.2"/>
    <row r="144" ht="5.25" customHeight="1" x14ac:dyDescent="0.2"/>
    <row r="145" ht="5.25" customHeight="1" x14ac:dyDescent="0.2"/>
    <row r="146" ht="5.25" customHeight="1" x14ac:dyDescent="0.2"/>
    <row r="147" ht="5.25" customHeight="1" x14ac:dyDescent="0.2"/>
    <row r="148" ht="5.25" customHeight="1" x14ac:dyDescent="0.2"/>
    <row r="149" ht="5.25" customHeight="1" x14ac:dyDescent="0.2"/>
    <row r="150" ht="5.25" customHeight="1" x14ac:dyDescent="0.2"/>
    <row r="151" ht="5.25" customHeight="1" x14ac:dyDescent="0.2"/>
    <row r="152" ht="5.25" customHeight="1" x14ac:dyDescent="0.2"/>
    <row r="153" ht="5.25" customHeight="1" x14ac:dyDescent="0.2"/>
    <row r="154" ht="5.25" customHeight="1" x14ac:dyDescent="0.2"/>
    <row r="155" ht="5.25" customHeight="1" x14ac:dyDescent="0.2"/>
    <row r="156" ht="5.25" customHeight="1" x14ac:dyDescent="0.2"/>
    <row r="157" ht="5.25" customHeight="1" x14ac:dyDescent="0.2"/>
    <row r="158" ht="5.25" customHeight="1" x14ac:dyDescent="0.2"/>
    <row r="159" ht="5.25" customHeight="1" x14ac:dyDescent="0.2"/>
    <row r="160" ht="5.25" customHeight="1" x14ac:dyDescent="0.2"/>
    <row r="161" ht="5.25" customHeight="1" x14ac:dyDescent="0.2"/>
    <row r="162" ht="5.25" customHeight="1" x14ac:dyDescent="0.2"/>
    <row r="163" ht="5.25" customHeight="1" x14ac:dyDescent="0.2"/>
    <row r="164" ht="5.25" customHeight="1" x14ac:dyDescent="0.2"/>
    <row r="165" ht="5.25" customHeight="1" x14ac:dyDescent="0.2"/>
    <row r="166" ht="5.25" customHeight="1" x14ac:dyDescent="0.2"/>
    <row r="167" ht="5.25" customHeight="1" x14ac:dyDescent="0.2"/>
    <row r="168" ht="5.25" customHeight="1" x14ac:dyDescent="0.2"/>
    <row r="169" ht="5.25" customHeight="1" x14ac:dyDescent="0.2"/>
    <row r="170" ht="5.25" customHeight="1" x14ac:dyDescent="0.2"/>
    <row r="171" ht="5.25" customHeight="1" x14ac:dyDescent="0.2"/>
    <row r="172" ht="5.25" customHeight="1" x14ac:dyDescent="0.2"/>
    <row r="173" ht="5.25" customHeight="1" x14ac:dyDescent="0.2"/>
    <row r="174" ht="5.25" customHeight="1" x14ac:dyDescent="0.2"/>
    <row r="175" ht="5.25" customHeight="1" x14ac:dyDescent="0.2"/>
    <row r="176" ht="5.25" customHeight="1" x14ac:dyDescent="0.2"/>
    <row r="177" ht="5.25" customHeight="1" x14ac:dyDescent="0.2"/>
    <row r="178" ht="5.25" customHeight="1" x14ac:dyDescent="0.2"/>
    <row r="179" ht="5.25" customHeight="1" x14ac:dyDescent="0.2"/>
    <row r="180" ht="5.25" customHeight="1" x14ac:dyDescent="0.2"/>
    <row r="181" ht="5.25" customHeight="1" x14ac:dyDescent="0.2"/>
    <row r="182" ht="5.25" customHeight="1" x14ac:dyDescent="0.2"/>
    <row r="183" ht="5.25" customHeight="1" x14ac:dyDescent="0.2"/>
    <row r="184" ht="5.25" customHeight="1" x14ac:dyDescent="0.2"/>
    <row r="185" ht="5.25" customHeight="1" x14ac:dyDescent="0.2"/>
    <row r="186" ht="5.25" customHeight="1" x14ac:dyDescent="0.2"/>
    <row r="187" ht="5.25" customHeight="1" x14ac:dyDescent="0.2"/>
    <row r="188" ht="5.25" customHeight="1" x14ac:dyDescent="0.2"/>
    <row r="189" ht="5.25" customHeight="1" x14ac:dyDescent="0.2"/>
    <row r="190" ht="5.25" customHeight="1" x14ac:dyDescent="0.2"/>
    <row r="191" ht="5.25" customHeight="1" x14ac:dyDescent="0.2"/>
    <row r="192" ht="5.25" customHeight="1" x14ac:dyDescent="0.2"/>
    <row r="193" ht="5.25" customHeight="1" x14ac:dyDescent="0.2"/>
    <row r="194" ht="5.25" customHeight="1" x14ac:dyDescent="0.2"/>
    <row r="195" ht="5.25" customHeight="1" x14ac:dyDescent="0.2"/>
    <row r="196" ht="5.25" customHeight="1" x14ac:dyDescent="0.2"/>
    <row r="197" ht="5.25" customHeight="1" x14ac:dyDescent="0.2"/>
    <row r="198" ht="5.25" customHeight="1" x14ac:dyDescent="0.2"/>
    <row r="199" ht="5.25" customHeight="1" x14ac:dyDescent="0.2"/>
    <row r="200" ht="5.25" customHeight="1" x14ac:dyDescent="0.2"/>
    <row r="201" ht="5.25" customHeight="1" x14ac:dyDescent="0.2"/>
    <row r="202" ht="5.25" customHeight="1" x14ac:dyDescent="0.2"/>
    <row r="203" ht="5.25" customHeight="1" x14ac:dyDescent="0.2"/>
    <row r="204" ht="5.25" customHeight="1" x14ac:dyDescent="0.2"/>
    <row r="205" ht="5.25" customHeight="1" x14ac:dyDescent="0.2"/>
    <row r="206" ht="5.25" customHeight="1" x14ac:dyDescent="0.2"/>
    <row r="207" ht="5.25" customHeight="1" x14ac:dyDescent="0.2"/>
    <row r="208" ht="5.25" customHeight="1" x14ac:dyDescent="0.2"/>
    <row r="209" ht="5.25" customHeight="1" x14ac:dyDescent="0.2"/>
    <row r="210" ht="5.25" customHeight="1" x14ac:dyDescent="0.2"/>
    <row r="211" ht="5.25" customHeight="1" x14ac:dyDescent="0.2"/>
    <row r="212" ht="5.25" customHeight="1" x14ac:dyDescent="0.2"/>
    <row r="213" ht="5.25" customHeight="1" x14ac:dyDescent="0.2"/>
    <row r="214" ht="5.25" customHeight="1" x14ac:dyDescent="0.2"/>
    <row r="215" ht="5.25" customHeight="1" x14ac:dyDescent="0.2"/>
    <row r="216" ht="5.25" customHeight="1" x14ac:dyDescent="0.2"/>
    <row r="217" ht="5.25" customHeight="1" x14ac:dyDescent="0.2"/>
    <row r="218" ht="5.25" customHeight="1" x14ac:dyDescent="0.2"/>
    <row r="219" ht="5.25" customHeight="1" x14ac:dyDescent="0.2"/>
    <row r="220" ht="5.25" customHeight="1" x14ac:dyDescent="0.2"/>
    <row r="221" ht="5.25" customHeight="1" x14ac:dyDescent="0.2"/>
    <row r="222" ht="5.25" customHeight="1" x14ac:dyDescent="0.2"/>
    <row r="223" ht="5.25" customHeight="1" x14ac:dyDescent="0.2"/>
    <row r="224" ht="5.25" customHeight="1" x14ac:dyDescent="0.2"/>
    <row r="225" ht="5.25" customHeight="1" x14ac:dyDescent="0.2"/>
    <row r="226" ht="5.25" customHeight="1" x14ac:dyDescent="0.2"/>
    <row r="227" ht="5.25" customHeight="1" x14ac:dyDescent="0.2"/>
    <row r="228" ht="5.25" customHeight="1" x14ac:dyDescent="0.2"/>
    <row r="229" ht="5.25" customHeight="1" x14ac:dyDescent="0.2"/>
    <row r="230" ht="5.25" customHeight="1" x14ac:dyDescent="0.2"/>
    <row r="231" ht="5.25" customHeight="1" x14ac:dyDescent="0.2"/>
    <row r="232" ht="5.25" customHeight="1" x14ac:dyDescent="0.2"/>
    <row r="233" ht="5.25" customHeight="1" x14ac:dyDescent="0.2"/>
    <row r="234" ht="5.25" customHeight="1" x14ac:dyDescent="0.2"/>
    <row r="235" ht="5.25" customHeight="1" x14ac:dyDescent="0.2"/>
    <row r="236" ht="5.25" customHeight="1" x14ac:dyDescent="0.2"/>
    <row r="237" ht="5.25" customHeight="1" x14ac:dyDescent="0.2"/>
    <row r="238" ht="5.25" customHeight="1" x14ac:dyDescent="0.2"/>
    <row r="239" ht="5.25" customHeight="1" x14ac:dyDescent="0.2"/>
    <row r="240" ht="5.25" customHeight="1" x14ac:dyDescent="0.2"/>
    <row r="241" ht="5.25" customHeight="1" x14ac:dyDescent="0.2"/>
    <row r="242" ht="5.25" customHeight="1" x14ac:dyDescent="0.2"/>
    <row r="243" ht="5.25" customHeight="1" x14ac:dyDescent="0.2"/>
    <row r="244" ht="5.25" customHeight="1" x14ac:dyDescent="0.2"/>
    <row r="245" ht="5.25" customHeight="1" x14ac:dyDescent="0.2"/>
    <row r="246" ht="5.25" customHeight="1" x14ac:dyDescent="0.2"/>
    <row r="247" ht="5.25" customHeight="1" x14ac:dyDescent="0.2"/>
    <row r="248" ht="5.25" customHeight="1" x14ac:dyDescent="0.2"/>
    <row r="249" ht="5.25" customHeight="1" x14ac:dyDescent="0.2"/>
    <row r="250" ht="5.25" customHeight="1" x14ac:dyDescent="0.2"/>
    <row r="251" ht="5.25" customHeight="1" x14ac:dyDescent="0.2"/>
    <row r="252" ht="5.25" customHeight="1" x14ac:dyDescent="0.2"/>
    <row r="253" ht="5.25" customHeight="1" x14ac:dyDescent="0.2"/>
    <row r="254" ht="5.25" customHeight="1" x14ac:dyDescent="0.2"/>
    <row r="255" ht="5.25" customHeight="1" x14ac:dyDescent="0.2"/>
    <row r="256" ht="5.25" customHeight="1" x14ac:dyDescent="0.2"/>
    <row r="257" ht="5.25" customHeight="1" x14ac:dyDescent="0.2"/>
    <row r="258" ht="5.25" customHeight="1" x14ac:dyDescent="0.2"/>
    <row r="259" ht="5.25" customHeight="1" x14ac:dyDescent="0.2"/>
    <row r="260" ht="5.25" customHeight="1" x14ac:dyDescent="0.2"/>
    <row r="261" ht="5.25" customHeight="1" x14ac:dyDescent="0.2"/>
    <row r="262" ht="5.25" customHeight="1" x14ac:dyDescent="0.2"/>
    <row r="263" ht="5.25" customHeight="1" x14ac:dyDescent="0.2"/>
    <row r="264" ht="5.25" customHeight="1" x14ac:dyDescent="0.2"/>
    <row r="265" ht="5.25" customHeight="1" x14ac:dyDescent="0.2"/>
    <row r="266" ht="5.25" customHeight="1" x14ac:dyDescent="0.2"/>
    <row r="267" ht="5.25" customHeight="1" x14ac:dyDescent="0.2"/>
    <row r="268" ht="5.25" customHeight="1" x14ac:dyDescent="0.2"/>
    <row r="269" ht="5.25" customHeight="1" x14ac:dyDescent="0.2"/>
    <row r="270" ht="5.25" customHeight="1" x14ac:dyDescent="0.2"/>
    <row r="271" ht="5.25" customHeight="1" x14ac:dyDescent="0.2"/>
    <row r="272" ht="5.25" customHeight="1" x14ac:dyDescent="0.2"/>
    <row r="273" ht="5.25" customHeight="1" x14ac:dyDescent="0.2"/>
    <row r="274" ht="5.25" customHeight="1" x14ac:dyDescent="0.2"/>
    <row r="275" ht="5.25" customHeight="1" x14ac:dyDescent="0.2"/>
    <row r="276" ht="5.25" customHeight="1" x14ac:dyDescent="0.2"/>
    <row r="277" ht="5.25" customHeight="1" x14ac:dyDescent="0.2"/>
    <row r="278" ht="5.25" customHeight="1" x14ac:dyDescent="0.2"/>
    <row r="279" ht="5.25" customHeight="1" x14ac:dyDescent="0.2"/>
    <row r="280" ht="5.25" customHeight="1" x14ac:dyDescent="0.2"/>
    <row r="281" ht="5.25" customHeight="1" x14ac:dyDescent="0.2"/>
    <row r="282" ht="5.25" customHeight="1" x14ac:dyDescent="0.2"/>
    <row r="283" ht="5.25" customHeight="1" x14ac:dyDescent="0.2"/>
    <row r="284" ht="5.25" customHeight="1" x14ac:dyDescent="0.2"/>
    <row r="285" ht="5.25" customHeight="1" x14ac:dyDescent="0.2"/>
    <row r="286" ht="5.25" customHeight="1" x14ac:dyDescent="0.2"/>
    <row r="287" ht="5.25" customHeight="1" x14ac:dyDescent="0.2"/>
    <row r="288" ht="5.25" customHeight="1" x14ac:dyDescent="0.2"/>
    <row r="289" ht="5.25" customHeight="1" x14ac:dyDescent="0.2"/>
    <row r="290" ht="5.25" customHeight="1" x14ac:dyDescent="0.2"/>
    <row r="291" ht="5.25" customHeight="1" x14ac:dyDescent="0.2"/>
    <row r="292" ht="5.25" customHeight="1" x14ac:dyDescent="0.2"/>
    <row r="293" ht="5.25" customHeight="1" x14ac:dyDescent="0.2"/>
    <row r="294" ht="5.25" customHeight="1" x14ac:dyDescent="0.2"/>
    <row r="295" ht="5.25" customHeight="1" x14ac:dyDescent="0.2"/>
    <row r="296" ht="5.25" customHeight="1" x14ac:dyDescent="0.2"/>
    <row r="297" ht="5.25" customHeight="1" x14ac:dyDescent="0.2"/>
    <row r="298" ht="5.25" customHeight="1" x14ac:dyDescent="0.2"/>
    <row r="299" ht="5.25" customHeight="1" x14ac:dyDescent="0.2"/>
    <row r="300" ht="5.25" customHeight="1" x14ac:dyDescent="0.2"/>
    <row r="301" ht="5.25" customHeight="1" x14ac:dyDescent="0.2"/>
    <row r="302" ht="5.25" customHeight="1" x14ac:dyDescent="0.2"/>
    <row r="303" ht="5.25" customHeight="1" x14ac:dyDescent="0.2"/>
    <row r="304" ht="5.25" customHeight="1" x14ac:dyDescent="0.2"/>
    <row r="305" ht="5.25" customHeight="1" x14ac:dyDescent="0.2"/>
    <row r="306" ht="5.25" customHeight="1" x14ac:dyDescent="0.2"/>
    <row r="307" ht="5.25" customHeight="1" x14ac:dyDescent="0.2"/>
    <row r="308" ht="5.25" customHeight="1" x14ac:dyDescent="0.2"/>
    <row r="309" ht="5.25" customHeight="1" x14ac:dyDescent="0.2"/>
    <row r="310" ht="5.25" customHeight="1" x14ac:dyDescent="0.2"/>
    <row r="311" ht="5.25" customHeight="1" x14ac:dyDescent="0.2"/>
    <row r="312" ht="5.25" customHeight="1" x14ac:dyDescent="0.2"/>
    <row r="313" ht="5.25" customHeight="1" x14ac:dyDescent="0.2"/>
    <row r="314" ht="5.25" customHeight="1" x14ac:dyDescent="0.2"/>
    <row r="315" ht="5.25" customHeight="1" x14ac:dyDescent="0.2"/>
    <row r="316" ht="5.25" customHeight="1" x14ac:dyDescent="0.2"/>
    <row r="317" ht="5.25" customHeight="1" x14ac:dyDescent="0.2"/>
    <row r="318" ht="5.25" customHeight="1" x14ac:dyDescent="0.2"/>
    <row r="319" ht="5.25" customHeight="1" x14ac:dyDescent="0.2"/>
    <row r="320" ht="5.25" customHeight="1" x14ac:dyDescent="0.2"/>
    <row r="321" ht="5.25" customHeight="1" x14ac:dyDescent="0.2"/>
    <row r="322" ht="5.25" customHeight="1" x14ac:dyDescent="0.2"/>
    <row r="323" ht="5.25" customHeight="1" x14ac:dyDescent="0.2"/>
    <row r="324" ht="5.25" customHeight="1" x14ac:dyDescent="0.2"/>
    <row r="325" ht="5.25" customHeight="1" x14ac:dyDescent="0.2"/>
    <row r="326" ht="5.25" customHeight="1" x14ac:dyDescent="0.2"/>
    <row r="327" ht="5.25" customHeight="1" x14ac:dyDescent="0.2"/>
    <row r="328" ht="5.25" customHeight="1" x14ac:dyDescent="0.2"/>
    <row r="329" ht="5.25" customHeight="1" x14ac:dyDescent="0.2"/>
    <row r="330" ht="5.25" customHeight="1" x14ac:dyDescent="0.2"/>
    <row r="331" ht="5.25" customHeight="1" x14ac:dyDescent="0.2"/>
    <row r="332" ht="5.25" customHeight="1" x14ac:dyDescent="0.2"/>
    <row r="333" ht="5.25" customHeight="1" x14ac:dyDescent="0.2"/>
    <row r="334" ht="5.25" customHeight="1" x14ac:dyDescent="0.2"/>
    <row r="335" ht="5.25" customHeight="1" x14ac:dyDescent="0.2"/>
    <row r="336" ht="5.25" customHeight="1" x14ac:dyDescent="0.2"/>
    <row r="337" ht="5.25" customHeight="1" x14ac:dyDescent="0.2"/>
    <row r="338" ht="5.25" customHeight="1" x14ac:dyDescent="0.2"/>
    <row r="339" ht="5.25" customHeight="1" x14ac:dyDescent="0.2"/>
    <row r="340" ht="5.25" customHeight="1" x14ac:dyDescent="0.2"/>
    <row r="341" ht="5.25" customHeight="1" x14ac:dyDescent="0.2"/>
    <row r="342" ht="5.25" customHeight="1" x14ac:dyDescent="0.2"/>
    <row r="343" ht="5.25" customHeight="1" x14ac:dyDescent="0.2"/>
    <row r="344" ht="5.25" customHeight="1" x14ac:dyDescent="0.2"/>
    <row r="345" ht="5.25" customHeight="1" x14ac:dyDescent="0.2"/>
    <row r="346" ht="5.25" customHeight="1" x14ac:dyDescent="0.2"/>
    <row r="347" ht="5.25" customHeight="1" x14ac:dyDescent="0.2"/>
    <row r="348" ht="5.25" customHeight="1" x14ac:dyDescent="0.2"/>
    <row r="349" ht="5.25" customHeight="1" x14ac:dyDescent="0.2"/>
    <row r="350" ht="5.25" customHeight="1" x14ac:dyDescent="0.2"/>
    <row r="351" ht="5.25" customHeight="1" x14ac:dyDescent="0.2"/>
    <row r="352" ht="5.25" customHeight="1" x14ac:dyDescent="0.2"/>
    <row r="353" ht="5.25" customHeight="1" x14ac:dyDescent="0.2"/>
    <row r="354" ht="5.25" customHeight="1" x14ac:dyDescent="0.2"/>
    <row r="355" ht="5.25" customHeight="1" x14ac:dyDescent="0.2"/>
    <row r="356" ht="5.25" customHeight="1" x14ac:dyDescent="0.2"/>
    <row r="357" ht="5.25" customHeight="1" x14ac:dyDescent="0.2"/>
    <row r="358" ht="5.25" customHeight="1" x14ac:dyDescent="0.2"/>
    <row r="359" ht="5.25" customHeight="1" x14ac:dyDescent="0.2"/>
    <row r="360" ht="5.25" customHeight="1" x14ac:dyDescent="0.2"/>
    <row r="361" ht="5.25" customHeight="1" x14ac:dyDescent="0.2"/>
    <row r="362" ht="5.25" customHeight="1" x14ac:dyDescent="0.2"/>
    <row r="363" ht="5.25" customHeight="1" x14ac:dyDescent="0.2"/>
    <row r="364" ht="5.25" customHeight="1" x14ac:dyDescent="0.2"/>
    <row r="365" ht="5.25" customHeight="1" x14ac:dyDescent="0.2"/>
    <row r="366" ht="5.25" customHeight="1" x14ac:dyDescent="0.2"/>
    <row r="367" ht="5.25" customHeight="1" x14ac:dyDescent="0.2"/>
    <row r="368" ht="5.25" customHeight="1" x14ac:dyDescent="0.2"/>
    <row r="369" ht="5.25" customHeight="1" x14ac:dyDescent="0.2"/>
    <row r="370" ht="5.25" customHeight="1" x14ac:dyDescent="0.2"/>
    <row r="371" ht="5.25" customHeight="1" x14ac:dyDescent="0.2"/>
    <row r="372" ht="5.25" customHeight="1" x14ac:dyDescent="0.2"/>
    <row r="373" ht="5.25" customHeight="1" x14ac:dyDescent="0.2"/>
    <row r="374" ht="5.25" customHeight="1" x14ac:dyDescent="0.2"/>
    <row r="375" ht="5.25" customHeight="1" x14ac:dyDescent="0.2"/>
    <row r="376" ht="5.25" customHeight="1" x14ac:dyDescent="0.2"/>
    <row r="377" ht="5.25" customHeight="1" x14ac:dyDescent="0.2"/>
    <row r="378" ht="5.25" customHeight="1" x14ac:dyDescent="0.2"/>
    <row r="379" ht="5.25" customHeight="1" x14ac:dyDescent="0.2"/>
    <row r="380" ht="5.25" customHeight="1" x14ac:dyDescent="0.2"/>
    <row r="381" ht="5.25" customHeight="1" x14ac:dyDescent="0.2"/>
    <row r="382" ht="5.25" customHeight="1" x14ac:dyDescent="0.2"/>
    <row r="383" ht="5.25" customHeight="1" x14ac:dyDescent="0.2"/>
    <row r="384" ht="5.25" customHeight="1" x14ac:dyDescent="0.2"/>
    <row r="385" ht="5.25" customHeight="1" x14ac:dyDescent="0.2"/>
    <row r="386" ht="5.25" customHeight="1" x14ac:dyDescent="0.2"/>
    <row r="387" ht="5.25" customHeight="1" x14ac:dyDescent="0.2"/>
    <row r="388" ht="5.25" customHeight="1" x14ac:dyDescent="0.2"/>
    <row r="389" ht="5.25" customHeight="1" x14ac:dyDescent="0.2"/>
    <row r="390" ht="5.25" customHeight="1" x14ac:dyDescent="0.2"/>
    <row r="391" ht="5.25" customHeight="1" x14ac:dyDescent="0.2"/>
    <row r="392" ht="5.25" customHeight="1" x14ac:dyDescent="0.2"/>
    <row r="393" ht="5.25" customHeight="1" x14ac:dyDescent="0.2"/>
    <row r="394" ht="5.25" customHeight="1" x14ac:dyDescent="0.2"/>
    <row r="395" ht="5.25" customHeight="1" x14ac:dyDescent="0.2"/>
    <row r="396" ht="5.25" customHeight="1" x14ac:dyDescent="0.2"/>
    <row r="397" ht="5.25" customHeight="1" x14ac:dyDescent="0.2"/>
    <row r="398" ht="5.25" customHeight="1" x14ac:dyDescent="0.2"/>
    <row r="399" ht="5.25" customHeight="1" x14ac:dyDescent="0.2"/>
    <row r="400" ht="5.25" customHeight="1" x14ac:dyDescent="0.2"/>
    <row r="401" ht="5.25" customHeight="1" x14ac:dyDescent="0.2"/>
    <row r="402" ht="5.25" customHeight="1" x14ac:dyDescent="0.2"/>
    <row r="403" ht="5.25" customHeight="1" x14ac:dyDescent="0.2"/>
    <row r="404" ht="5.25" customHeight="1" x14ac:dyDescent="0.2"/>
    <row r="405" ht="5.25" customHeight="1" x14ac:dyDescent="0.2"/>
    <row r="406" ht="5.25" customHeight="1" x14ac:dyDescent="0.2"/>
    <row r="407" ht="5.25" customHeight="1" x14ac:dyDescent="0.2"/>
    <row r="408" ht="5.25" customHeight="1" x14ac:dyDescent="0.2"/>
    <row r="409" ht="5.25" customHeight="1" x14ac:dyDescent="0.2"/>
    <row r="410" ht="5.25" customHeight="1" x14ac:dyDescent="0.2"/>
    <row r="411" ht="5.25" customHeight="1" x14ac:dyDescent="0.2"/>
    <row r="412" ht="5.25" customHeight="1" x14ac:dyDescent="0.2"/>
    <row r="413" ht="5.25" customHeight="1" x14ac:dyDescent="0.2"/>
    <row r="414" ht="5.25" customHeight="1" x14ac:dyDescent="0.2"/>
    <row r="415" ht="5.25" customHeight="1" x14ac:dyDescent="0.2"/>
    <row r="416" ht="5.25" customHeight="1" x14ac:dyDescent="0.2"/>
    <row r="417" ht="5.25" customHeight="1" x14ac:dyDescent="0.2"/>
    <row r="418" ht="5.25" customHeight="1" x14ac:dyDescent="0.2"/>
    <row r="419" ht="5.25" customHeight="1" x14ac:dyDescent="0.2"/>
    <row r="420" ht="5.25" customHeight="1" x14ac:dyDescent="0.2"/>
    <row r="421" ht="5.25" customHeight="1" x14ac:dyDescent="0.2"/>
    <row r="422" ht="5.25" customHeight="1" x14ac:dyDescent="0.2"/>
    <row r="423" ht="5.25" customHeight="1" x14ac:dyDescent="0.2"/>
    <row r="424" ht="5.25" customHeight="1" x14ac:dyDescent="0.2"/>
    <row r="425" ht="5.25" customHeight="1" x14ac:dyDescent="0.2"/>
    <row r="426" ht="5.25" customHeight="1" x14ac:dyDescent="0.2"/>
    <row r="427" ht="5.25" customHeight="1" x14ac:dyDescent="0.2"/>
    <row r="428" ht="5.25" customHeight="1" x14ac:dyDescent="0.2"/>
    <row r="429" ht="5.25" customHeight="1" x14ac:dyDescent="0.2"/>
    <row r="430" ht="5.25" customHeight="1" x14ac:dyDescent="0.2"/>
    <row r="431" ht="5.25" customHeight="1" x14ac:dyDescent="0.2"/>
    <row r="432" ht="5.25" customHeight="1" x14ac:dyDescent="0.2"/>
    <row r="433" ht="5.25" customHeight="1" x14ac:dyDescent="0.2"/>
    <row r="434" ht="5.25" customHeight="1" x14ac:dyDescent="0.2"/>
    <row r="435" ht="5.25" customHeight="1" x14ac:dyDescent="0.2"/>
    <row r="436" ht="5.25" customHeight="1" x14ac:dyDescent="0.2"/>
    <row r="437" ht="5.25" customHeight="1" x14ac:dyDescent="0.2"/>
    <row r="438" ht="5.25" customHeight="1" x14ac:dyDescent="0.2"/>
    <row r="439" ht="5.25" customHeight="1" x14ac:dyDescent="0.2"/>
    <row r="440" ht="5.25" customHeight="1" x14ac:dyDescent="0.2"/>
    <row r="441" ht="5.25" customHeight="1" x14ac:dyDescent="0.2"/>
    <row r="442" ht="5.25" customHeight="1" x14ac:dyDescent="0.2"/>
    <row r="443" ht="5.25" customHeight="1" x14ac:dyDescent="0.2"/>
    <row r="444" ht="5.25" customHeight="1" x14ac:dyDescent="0.2"/>
    <row r="445" ht="5.25" customHeight="1" x14ac:dyDescent="0.2"/>
    <row r="446" ht="5.25" customHeight="1" x14ac:dyDescent="0.2"/>
    <row r="447" ht="5.25" customHeight="1" x14ac:dyDescent="0.2"/>
    <row r="448" ht="5.25" customHeight="1" x14ac:dyDescent="0.2"/>
    <row r="449" ht="5.25" customHeight="1" x14ac:dyDescent="0.2"/>
    <row r="450" ht="5.25" customHeight="1" x14ac:dyDescent="0.2"/>
    <row r="451" ht="5.25" customHeight="1" x14ac:dyDescent="0.2"/>
    <row r="452" ht="5.25" customHeight="1" x14ac:dyDescent="0.2"/>
    <row r="453" ht="5.25" customHeight="1" x14ac:dyDescent="0.2"/>
    <row r="454" ht="5.25" customHeight="1" x14ac:dyDescent="0.2"/>
    <row r="455" ht="5.25" customHeight="1" x14ac:dyDescent="0.2"/>
    <row r="456" ht="5.25" customHeight="1" x14ac:dyDescent="0.2"/>
    <row r="457" ht="5.25" customHeight="1" x14ac:dyDescent="0.2"/>
    <row r="458" ht="5.25" customHeight="1" x14ac:dyDescent="0.2"/>
    <row r="459" ht="5.25" customHeight="1" x14ac:dyDescent="0.2"/>
    <row r="460" ht="5.25" customHeight="1" x14ac:dyDescent="0.2"/>
    <row r="461" ht="5.25" customHeight="1" x14ac:dyDescent="0.2"/>
    <row r="462" ht="5.25" customHeight="1" x14ac:dyDescent="0.2"/>
    <row r="463" ht="5.25" customHeight="1" x14ac:dyDescent="0.2"/>
    <row r="464" ht="5.25" customHeight="1" x14ac:dyDescent="0.2"/>
    <row r="465" ht="5.25" customHeight="1" x14ac:dyDescent="0.2"/>
    <row r="466" ht="5.25" customHeight="1" x14ac:dyDescent="0.2"/>
    <row r="467" ht="5.25" customHeight="1" x14ac:dyDescent="0.2"/>
    <row r="468" ht="5.25" customHeight="1" x14ac:dyDescent="0.2"/>
    <row r="469" ht="5.25" customHeight="1" x14ac:dyDescent="0.2"/>
    <row r="470" ht="5.25" customHeight="1" x14ac:dyDescent="0.2"/>
    <row r="471" ht="5.25" customHeight="1" x14ac:dyDescent="0.2"/>
    <row r="472" ht="5.25" customHeight="1" x14ac:dyDescent="0.2"/>
    <row r="473" ht="5.25" customHeight="1" x14ac:dyDescent="0.2"/>
    <row r="474" ht="5.25" customHeight="1" x14ac:dyDescent="0.2"/>
    <row r="475" ht="5.25" customHeight="1" x14ac:dyDescent="0.2"/>
    <row r="476" ht="5.25" customHeight="1" x14ac:dyDescent="0.2"/>
    <row r="477" ht="5.25" customHeight="1" x14ac:dyDescent="0.2"/>
    <row r="478" ht="5.25" customHeight="1" x14ac:dyDescent="0.2"/>
    <row r="479" ht="5.25" customHeight="1" x14ac:dyDescent="0.2"/>
    <row r="480" ht="5.25" customHeight="1" x14ac:dyDescent="0.2"/>
    <row r="481" ht="5.25" customHeight="1" x14ac:dyDescent="0.2"/>
    <row r="482" ht="5.25" customHeight="1" x14ac:dyDescent="0.2"/>
    <row r="483" ht="5.25" customHeight="1" x14ac:dyDescent="0.2"/>
    <row r="484" ht="5.25" customHeight="1" x14ac:dyDescent="0.2"/>
    <row r="485" ht="5.25" customHeight="1" x14ac:dyDescent="0.2"/>
    <row r="486" ht="5.25" customHeight="1" x14ac:dyDescent="0.2"/>
    <row r="487" ht="5.25" customHeight="1" x14ac:dyDescent="0.2"/>
    <row r="488" ht="5.25" customHeight="1" x14ac:dyDescent="0.2"/>
    <row r="489" ht="5.25" customHeight="1" x14ac:dyDescent="0.2"/>
    <row r="490" ht="5.25" customHeight="1" x14ac:dyDescent="0.2"/>
    <row r="491" ht="5.25" customHeight="1" x14ac:dyDescent="0.2"/>
    <row r="492" ht="5.25" customHeight="1" x14ac:dyDescent="0.2"/>
    <row r="493" ht="5.25" customHeight="1" x14ac:dyDescent="0.2"/>
    <row r="494" ht="5.25" customHeight="1" x14ac:dyDescent="0.2"/>
    <row r="495" ht="5.25" customHeight="1" x14ac:dyDescent="0.2"/>
    <row r="496" ht="5.25" customHeight="1" x14ac:dyDescent="0.2"/>
    <row r="497" ht="5.25" customHeight="1" x14ac:dyDescent="0.2"/>
    <row r="498" ht="5.25" customHeight="1" x14ac:dyDescent="0.2"/>
    <row r="499" ht="5.25" customHeight="1" x14ac:dyDescent="0.2"/>
    <row r="500" ht="5.25" customHeight="1" x14ac:dyDescent="0.2"/>
    <row r="501" ht="5.25" customHeight="1" x14ac:dyDescent="0.2"/>
    <row r="502" ht="5.25" customHeight="1" x14ac:dyDescent="0.2"/>
    <row r="503" ht="5.25" customHeight="1" x14ac:dyDescent="0.2"/>
    <row r="504" ht="5.25" customHeight="1" x14ac:dyDescent="0.2"/>
    <row r="505" ht="5.25" customHeight="1" x14ac:dyDescent="0.2"/>
    <row r="506" ht="5.25" customHeight="1" x14ac:dyDescent="0.2"/>
    <row r="507" ht="5.25" customHeight="1" x14ac:dyDescent="0.2"/>
    <row r="508" ht="5.25" customHeight="1" x14ac:dyDescent="0.2"/>
    <row r="509" ht="5.25" customHeight="1" x14ac:dyDescent="0.2"/>
    <row r="510" ht="5.25" customHeight="1" x14ac:dyDescent="0.2"/>
    <row r="511" ht="5.25" customHeight="1" x14ac:dyDescent="0.2"/>
    <row r="512" ht="5.25" customHeight="1" x14ac:dyDescent="0.2"/>
    <row r="513" ht="5.25" customHeight="1" x14ac:dyDescent="0.2"/>
    <row r="514" ht="5.25" customHeight="1" x14ac:dyDescent="0.2"/>
    <row r="515" ht="5.25" customHeight="1" x14ac:dyDescent="0.2"/>
    <row r="516" ht="5.25" customHeight="1" x14ac:dyDescent="0.2"/>
    <row r="517" ht="5.25" customHeight="1" x14ac:dyDescent="0.2"/>
    <row r="518" ht="5.25" customHeight="1" x14ac:dyDescent="0.2"/>
    <row r="519" ht="5.25" customHeight="1" x14ac:dyDescent="0.2"/>
    <row r="520" ht="5.25" customHeight="1" x14ac:dyDescent="0.2"/>
    <row r="521" ht="5.25" customHeight="1" x14ac:dyDescent="0.2"/>
    <row r="522" ht="5.25" customHeight="1" x14ac:dyDescent="0.2"/>
    <row r="523" ht="5.25" customHeight="1" x14ac:dyDescent="0.2"/>
    <row r="524" ht="5.25" customHeight="1" x14ac:dyDescent="0.2"/>
    <row r="525" ht="5.25" customHeight="1" x14ac:dyDescent="0.2"/>
    <row r="526" ht="5.25" customHeight="1" x14ac:dyDescent="0.2"/>
    <row r="527" ht="5.25" customHeight="1" x14ac:dyDescent="0.2"/>
    <row r="528" ht="5.25" customHeight="1" x14ac:dyDescent="0.2"/>
    <row r="529" ht="5.25" customHeight="1" x14ac:dyDescent="0.2"/>
    <row r="530" ht="5.25" customHeight="1" x14ac:dyDescent="0.2"/>
    <row r="531" ht="5.25" customHeight="1" x14ac:dyDescent="0.2"/>
    <row r="532" ht="5.25" customHeight="1" x14ac:dyDescent="0.2"/>
    <row r="533" ht="5.25" customHeight="1" x14ac:dyDescent="0.2"/>
    <row r="534" ht="5.25" customHeight="1" x14ac:dyDescent="0.2"/>
    <row r="535" ht="5.25" customHeight="1" x14ac:dyDescent="0.2"/>
    <row r="536" ht="5.25" customHeight="1" x14ac:dyDescent="0.2"/>
    <row r="537" ht="5.25" customHeight="1" x14ac:dyDescent="0.2"/>
    <row r="538" ht="5.25" customHeight="1" x14ac:dyDescent="0.2"/>
    <row r="539" ht="5.25" customHeight="1" x14ac:dyDescent="0.2"/>
    <row r="540" ht="5.25" customHeight="1" x14ac:dyDescent="0.2"/>
    <row r="541" ht="5.25" customHeight="1" x14ac:dyDescent="0.2"/>
    <row r="542" ht="5.25" customHeight="1" x14ac:dyDescent="0.2"/>
    <row r="543" ht="5.25" customHeight="1" x14ac:dyDescent="0.2"/>
    <row r="544" ht="5.25" customHeight="1" x14ac:dyDescent="0.2"/>
    <row r="545" ht="5.25" customHeight="1" x14ac:dyDescent="0.2"/>
    <row r="546" ht="5.25" customHeight="1" x14ac:dyDescent="0.2"/>
    <row r="547" ht="5.25" customHeight="1" x14ac:dyDescent="0.2"/>
    <row r="548" ht="5.25" customHeight="1" x14ac:dyDescent="0.2"/>
    <row r="549" ht="5.25" customHeight="1" x14ac:dyDescent="0.2"/>
    <row r="550" ht="5.25" customHeight="1" x14ac:dyDescent="0.2"/>
    <row r="551" ht="5.25" customHeight="1" x14ac:dyDescent="0.2"/>
    <row r="552" ht="5.25" customHeight="1" x14ac:dyDescent="0.2"/>
    <row r="553" ht="5.25" customHeight="1" x14ac:dyDescent="0.2"/>
    <row r="554" ht="5.25" customHeight="1" x14ac:dyDescent="0.2"/>
    <row r="555" ht="5.25" customHeight="1" x14ac:dyDescent="0.2"/>
    <row r="556" ht="5.25" customHeight="1" x14ac:dyDescent="0.2"/>
    <row r="557" ht="5.25" customHeight="1" x14ac:dyDescent="0.2"/>
    <row r="558" ht="5.25" customHeight="1" x14ac:dyDescent="0.2"/>
    <row r="559" ht="5.25" customHeight="1" x14ac:dyDescent="0.2"/>
    <row r="560" ht="5.25" customHeight="1" x14ac:dyDescent="0.2"/>
    <row r="561" ht="5.25" customHeight="1" x14ac:dyDescent="0.2"/>
    <row r="562" ht="5.25" customHeight="1" x14ac:dyDescent="0.2"/>
    <row r="563" ht="5.25" customHeight="1" x14ac:dyDescent="0.2"/>
    <row r="564" ht="5.25" customHeight="1" x14ac:dyDescent="0.2"/>
    <row r="565" ht="5.25" customHeight="1" x14ac:dyDescent="0.2"/>
    <row r="566" ht="5.25" customHeight="1" x14ac:dyDescent="0.2"/>
    <row r="567" ht="5.25" customHeight="1" x14ac:dyDescent="0.2"/>
    <row r="568" ht="5.25" customHeight="1" x14ac:dyDescent="0.2"/>
    <row r="569" ht="5.25" customHeight="1" x14ac:dyDescent="0.2"/>
    <row r="570" ht="5.25" customHeight="1" x14ac:dyDescent="0.2"/>
    <row r="571" ht="5.25" customHeight="1" x14ac:dyDescent="0.2"/>
    <row r="572" ht="5.25" customHeight="1" x14ac:dyDescent="0.2"/>
    <row r="573" ht="5.25" customHeight="1" x14ac:dyDescent="0.2"/>
    <row r="574" ht="5.25" customHeight="1" x14ac:dyDescent="0.2"/>
    <row r="575" ht="5.25" customHeight="1" x14ac:dyDescent="0.2"/>
    <row r="576" ht="5.25" customHeight="1" x14ac:dyDescent="0.2"/>
    <row r="577" ht="5.25" customHeight="1" x14ac:dyDescent="0.2"/>
    <row r="578" ht="5.25" customHeight="1" x14ac:dyDescent="0.2"/>
    <row r="579" ht="5.25" customHeight="1" x14ac:dyDescent="0.2"/>
    <row r="580" ht="5.25" customHeight="1" x14ac:dyDescent="0.2"/>
    <row r="581" ht="5.25" customHeight="1" x14ac:dyDescent="0.2"/>
    <row r="582" ht="5.25" customHeight="1" x14ac:dyDescent="0.2"/>
    <row r="583" ht="5.25" customHeight="1" x14ac:dyDescent="0.2"/>
    <row r="584" ht="5.25" customHeight="1" x14ac:dyDescent="0.2"/>
    <row r="585" ht="5.25" customHeight="1" x14ac:dyDescent="0.2"/>
    <row r="586" ht="5.25" customHeight="1" x14ac:dyDescent="0.2"/>
    <row r="587" ht="5.25" customHeight="1" x14ac:dyDescent="0.2"/>
    <row r="588" ht="5.25" customHeight="1" x14ac:dyDescent="0.2"/>
    <row r="589" ht="5.25" customHeight="1" x14ac:dyDescent="0.2"/>
    <row r="590" ht="5.25" customHeight="1" x14ac:dyDescent="0.2"/>
    <row r="591" ht="5.25" customHeight="1" x14ac:dyDescent="0.2"/>
    <row r="592" ht="5.25" customHeight="1" x14ac:dyDescent="0.2"/>
    <row r="593" ht="5.25" customHeight="1" x14ac:dyDescent="0.2"/>
    <row r="594" ht="5.25" customHeight="1" x14ac:dyDescent="0.2"/>
    <row r="595" ht="5.25" customHeight="1" x14ac:dyDescent="0.2"/>
    <row r="596" ht="5.25" customHeight="1" x14ac:dyDescent="0.2"/>
    <row r="597" ht="5.25" customHeight="1" x14ac:dyDescent="0.2"/>
    <row r="598" ht="5.25" customHeight="1" x14ac:dyDescent="0.2"/>
    <row r="599" ht="5.25" customHeight="1" x14ac:dyDescent="0.2"/>
    <row r="600" ht="5.25" customHeight="1" x14ac:dyDescent="0.2"/>
    <row r="601" ht="5.25" customHeight="1" x14ac:dyDescent="0.2"/>
    <row r="602" ht="5.25" customHeight="1" x14ac:dyDescent="0.2"/>
    <row r="603" ht="5.25" customHeight="1" x14ac:dyDescent="0.2"/>
    <row r="604" ht="5.25" customHeight="1" x14ac:dyDescent="0.2"/>
    <row r="605" ht="5.25" customHeight="1" x14ac:dyDescent="0.2"/>
    <row r="606" ht="5.25" customHeight="1" x14ac:dyDescent="0.2"/>
    <row r="607" ht="5.25" customHeight="1" x14ac:dyDescent="0.2"/>
    <row r="608" ht="5.25" customHeight="1" x14ac:dyDescent="0.2"/>
    <row r="609" ht="5.25" customHeight="1" x14ac:dyDescent="0.2"/>
    <row r="610" ht="5.25" customHeight="1" x14ac:dyDescent="0.2"/>
    <row r="611" ht="5.25" customHeight="1" x14ac:dyDescent="0.2"/>
    <row r="612" ht="5.25" customHeight="1" x14ac:dyDescent="0.2"/>
    <row r="613" ht="5.25" customHeight="1" x14ac:dyDescent="0.2"/>
    <row r="614" ht="5.25" customHeight="1" x14ac:dyDescent="0.2"/>
    <row r="615" ht="5.25" customHeight="1" x14ac:dyDescent="0.2"/>
    <row r="616" ht="5.25" customHeight="1" x14ac:dyDescent="0.2"/>
    <row r="617" ht="5.25" customHeight="1" x14ac:dyDescent="0.2"/>
    <row r="618" ht="5.25" customHeight="1" x14ac:dyDescent="0.2"/>
    <row r="619" ht="5.25" customHeight="1" x14ac:dyDescent="0.2"/>
    <row r="620" ht="5.25" customHeight="1" x14ac:dyDescent="0.2"/>
    <row r="621" ht="5.25" customHeight="1" x14ac:dyDescent="0.2"/>
    <row r="622" ht="5.25" customHeight="1" x14ac:dyDescent="0.2"/>
    <row r="623" ht="5.25" customHeight="1" x14ac:dyDescent="0.2"/>
    <row r="624" ht="5.25" customHeight="1" x14ac:dyDescent="0.2"/>
    <row r="625" ht="5.25" customHeight="1" x14ac:dyDescent="0.2"/>
    <row r="626" ht="5.25" customHeight="1" x14ac:dyDescent="0.2"/>
    <row r="627" ht="5.25" customHeight="1" x14ac:dyDescent="0.2"/>
    <row r="628" ht="5.25" customHeight="1" x14ac:dyDescent="0.2"/>
    <row r="629" ht="5.25" customHeight="1" x14ac:dyDescent="0.2"/>
    <row r="630" ht="5.25" customHeight="1" x14ac:dyDescent="0.2"/>
    <row r="631" ht="5.25" customHeight="1" x14ac:dyDescent="0.2"/>
    <row r="632" ht="5.25" customHeight="1" x14ac:dyDescent="0.2"/>
    <row r="633" ht="5.25" customHeight="1" x14ac:dyDescent="0.2"/>
    <row r="634" ht="5.25" customHeight="1" x14ac:dyDescent="0.2"/>
    <row r="635" ht="5.25" customHeight="1" x14ac:dyDescent="0.2"/>
    <row r="636" ht="5.25" customHeight="1" x14ac:dyDescent="0.2"/>
    <row r="637" ht="5.25" customHeight="1" x14ac:dyDescent="0.2"/>
    <row r="638" ht="5.25" customHeight="1" x14ac:dyDescent="0.2"/>
    <row r="639" ht="5.25" customHeight="1" x14ac:dyDescent="0.2"/>
    <row r="640" ht="5.25" customHeight="1" x14ac:dyDescent="0.2"/>
    <row r="641" ht="5.25" customHeight="1" x14ac:dyDescent="0.2"/>
    <row r="642" ht="5.25" customHeight="1" x14ac:dyDescent="0.2"/>
    <row r="643" ht="5.25" customHeight="1" x14ac:dyDescent="0.2"/>
    <row r="644" ht="5.25" customHeight="1" x14ac:dyDescent="0.2"/>
    <row r="645" ht="5.25" customHeight="1" x14ac:dyDescent="0.2"/>
    <row r="646" ht="5.25" customHeight="1" x14ac:dyDescent="0.2"/>
    <row r="647" ht="5.25" customHeight="1" x14ac:dyDescent="0.2"/>
    <row r="648" ht="5.25" customHeight="1" x14ac:dyDescent="0.2"/>
    <row r="649" ht="5.25" customHeight="1" x14ac:dyDescent="0.2"/>
    <row r="650" ht="5.25" customHeight="1" x14ac:dyDescent="0.2"/>
    <row r="651" ht="5.25" customHeight="1" x14ac:dyDescent="0.2"/>
    <row r="652" ht="5.25" customHeight="1" x14ac:dyDescent="0.2"/>
    <row r="653" ht="5.25" customHeight="1" x14ac:dyDescent="0.2"/>
    <row r="654" ht="5.25" customHeight="1" x14ac:dyDescent="0.2"/>
    <row r="655" ht="5.25" customHeight="1" x14ac:dyDescent="0.2"/>
    <row r="656" ht="5.25" customHeight="1" x14ac:dyDescent="0.2"/>
    <row r="657" ht="5.25" customHeight="1" x14ac:dyDescent="0.2"/>
    <row r="658" ht="5.25" customHeight="1" x14ac:dyDescent="0.2"/>
    <row r="659" ht="5.25" customHeight="1" x14ac:dyDescent="0.2"/>
    <row r="660" ht="5.25" customHeight="1" x14ac:dyDescent="0.2"/>
    <row r="661" ht="5.25" customHeight="1" x14ac:dyDescent="0.2"/>
    <row r="662" ht="5.25" customHeight="1" x14ac:dyDescent="0.2"/>
    <row r="663" ht="5.25" customHeight="1" x14ac:dyDescent="0.2"/>
    <row r="664" ht="5.25" customHeight="1" x14ac:dyDescent="0.2"/>
    <row r="665" ht="5.25" customHeight="1" x14ac:dyDescent="0.2"/>
    <row r="666" ht="5.25" customHeight="1" x14ac:dyDescent="0.2"/>
    <row r="667" ht="5.25" customHeight="1" x14ac:dyDescent="0.2"/>
    <row r="668" ht="5.25" customHeight="1" x14ac:dyDescent="0.2"/>
    <row r="669" ht="5.25" customHeight="1" x14ac:dyDescent="0.2"/>
    <row r="670" ht="5.25" customHeight="1" x14ac:dyDescent="0.2"/>
    <row r="671" ht="5.25" customHeight="1" x14ac:dyDescent="0.2"/>
    <row r="672" ht="5.25" customHeight="1" x14ac:dyDescent="0.2"/>
    <row r="673" ht="5.25" customHeight="1" x14ac:dyDescent="0.2"/>
    <row r="674" ht="5.25" customHeight="1" x14ac:dyDescent="0.2"/>
    <row r="675" ht="5.25" customHeight="1" x14ac:dyDescent="0.2"/>
    <row r="676" ht="5.25" customHeight="1" x14ac:dyDescent="0.2"/>
    <row r="677" ht="5.25" customHeight="1" x14ac:dyDescent="0.2"/>
    <row r="678" ht="5.25" customHeight="1" x14ac:dyDescent="0.2"/>
    <row r="679" ht="5.25" customHeight="1" x14ac:dyDescent="0.2"/>
    <row r="680" ht="5.25" customHeight="1" x14ac:dyDescent="0.2"/>
    <row r="681" ht="5.25" customHeight="1" x14ac:dyDescent="0.2"/>
    <row r="682" ht="5.25" customHeight="1" x14ac:dyDescent="0.2"/>
    <row r="683" ht="5.25" customHeight="1" x14ac:dyDescent="0.2"/>
    <row r="684" ht="5.25" customHeight="1" x14ac:dyDescent="0.2"/>
    <row r="685" ht="5.25" customHeight="1" x14ac:dyDescent="0.2"/>
    <row r="686" ht="5.25" customHeight="1" x14ac:dyDescent="0.2"/>
    <row r="687" ht="5.25" customHeight="1" x14ac:dyDescent="0.2"/>
    <row r="688" ht="5.25" customHeight="1" x14ac:dyDescent="0.2"/>
    <row r="689" ht="5.25" customHeight="1" x14ac:dyDescent="0.2"/>
    <row r="690" ht="5.25" customHeight="1" x14ac:dyDescent="0.2"/>
    <row r="691" ht="5.25" customHeight="1" x14ac:dyDescent="0.2"/>
    <row r="692" ht="5.25" customHeight="1" x14ac:dyDescent="0.2"/>
    <row r="693" ht="5.25" customHeight="1" x14ac:dyDescent="0.2"/>
    <row r="694" ht="5.25" customHeight="1" x14ac:dyDescent="0.2"/>
    <row r="695" ht="5.25" customHeight="1" x14ac:dyDescent="0.2"/>
    <row r="696" ht="5.25" customHeight="1" x14ac:dyDescent="0.2"/>
    <row r="697" ht="5.25" customHeight="1" x14ac:dyDescent="0.2"/>
    <row r="698" ht="5.25" customHeight="1" x14ac:dyDescent="0.2"/>
    <row r="699" ht="5.25" customHeight="1" x14ac:dyDescent="0.2"/>
    <row r="700" ht="5.25" customHeight="1" x14ac:dyDescent="0.2"/>
    <row r="701" ht="5.25" customHeight="1" x14ac:dyDescent="0.2"/>
    <row r="702" ht="5.25" customHeight="1" x14ac:dyDescent="0.2"/>
    <row r="703" ht="5.25" customHeight="1" x14ac:dyDescent="0.2"/>
    <row r="704" ht="5.25" customHeight="1" x14ac:dyDescent="0.2"/>
    <row r="705" ht="5.25" customHeight="1" x14ac:dyDescent="0.2"/>
    <row r="706" ht="5.25" customHeight="1" x14ac:dyDescent="0.2"/>
    <row r="707" ht="5.25" customHeight="1" x14ac:dyDescent="0.2"/>
    <row r="708" ht="5.25" customHeight="1" x14ac:dyDescent="0.2"/>
    <row r="709" ht="5.25" customHeight="1" x14ac:dyDescent="0.2"/>
    <row r="710" ht="5.25" customHeight="1" x14ac:dyDescent="0.2"/>
    <row r="711" ht="5.25" customHeight="1" x14ac:dyDescent="0.2"/>
    <row r="712" ht="5.25" customHeight="1" x14ac:dyDescent="0.2"/>
    <row r="713" ht="5.25" customHeight="1" x14ac:dyDescent="0.2"/>
    <row r="714" ht="5.25" customHeight="1" x14ac:dyDescent="0.2"/>
    <row r="715" ht="5.25" customHeight="1" x14ac:dyDescent="0.2"/>
    <row r="716" ht="5.25" customHeight="1" x14ac:dyDescent="0.2"/>
    <row r="717" ht="5.25" customHeight="1" x14ac:dyDescent="0.2"/>
    <row r="718" ht="5.25" customHeight="1" x14ac:dyDescent="0.2"/>
    <row r="719" ht="5.25" customHeight="1" x14ac:dyDescent="0.2"/>
    <row r="720" ht="5.25" customHeight="1" x14ac:dyDescent="0.2"/>
    <row r="721" ht="5.25" customHeight="1" x14ac:dyDescent="0.2"/>
    <row r="722" ht="5.25" customHeight="1" x14ac:dyDescent="0.2"/>
    <row r="723" ht="5.25" customHeight="1" x14ac:dyDescent="0.2"/>
    <row r="724" ht="5.25" customHeight="1" x14ac:dyDescent="0.2"/>
    <row r="725" ht="5.25" customHeight="1" x14ac:dyDescent="0.2"/>
    <row r="726" ht="5.25" customHeight="1" x14ac:dyDescent="0.2"/>
    <row r="727" ht="5.25" customHeight="1" x14ac:dyDescent="0.2"/>
    <row r="728" ht="5.25" customHeight="1" x14ac:dyDescent="0.2"/>
    <row r="729" ht="5.25" customHeight="1" x14ac:dyDescent="0.2"/>
    <row r="730" ht="5.25" customHeight="1" x14ac:dyDescent="0.2"/>
    <row r="731" ht="5.25" customHeight="1" x14ac:dyDescent="0.2"/>
    <row r="732" ht="5.25" customHeight="1" x14ac:dyDescent="0.2"/>
    <row r="733" ht="5.25" customHeight="1" x14ac:dyDescent="0.2"/>
    <row r="734" ht="5.25" customHeight="1" x14ac:dyDescent="0.2"/>
    <row r="735" ht="5.25" customHeight="1" x14ac:dyDescent="0.2"/>
    <row r="736" ht="5.25" customHeight="1" x14ac:dyDescent="0.2"/>
    <row r="737" ht="5.25" customHeight="1" x14ac:dyDescent="0.2"/>
    <row r="738" ht="5.25" customHeight="1" x14ac:dyDescent="0.2"/>
    <row r="739" ht="5.25" customHeight="1" x14ac:dyDescent="0.2"/>
    <row r="740" ht="5.25" customHeight="1" x14ac:dyDescent="0.2"/>
    <row r="741" ht="5.25" customHeight="1" x14ac:dyDescent="0.2"/>
    <row r="742" ht="5.25" customHeight="1" x14ac:dyDescent="0.2"/>
    <row r="743" ht="5.25" customHeight="1" x14ac:dyDescent="0.2"/>
    <row r="744" ht="5.25" customHeight="1" x14ac:dyDescent="0.2"/>
    <row r="745" ht="5.25" customHeight="1" x14ac:dyDescent="0.2"/>
    <row r="746" ht="5.25" customHeight="1" x14ac:dyDescent="0.2"/>
    <row r="747" ht="5.25" customHeight="1" x14ac:dyDescent="0.2"/>
    <row r="748" ht="5.25" customHeight="1" x14ac:dyDescent="0.2"/>
    <row r="749" ht="5.25" customHeight="1" x14ac:dyDescent="0.2"/>
    <row r="750" ht="5.25" customHeight="1" x14ac:dyDescent="0.2"/>
    <row r="751" ht="5.25" customHeight="1" x14ac:dyDescent="0.2"/>
    <row r="752" ht="5.25" customHeight="1" x14ac:dyDescent="0.2"/>
    <row r="753" ht="5.25" customHeight="1" x14ac:dyDescent="0.2"/>
    <row r="754" ht="5.25" customHeight="1" x14ac:dyDescent="0.2"/>
    <row r="755" ht="5.25" customHeight="1" x14ac:dyDescent="0.2"/>
    <row r="756" ht="5.25" customHeight="1" x14ac:dyDescent="0.2"/>
    <row r="757" ht="5.25" customHeight="1" x14ac:dyDescent="0.2"/>
    <row r="758" ht="5.25" customHeight="1" x14ac:dyDescent="0.2"/>
    <row r="759" ht="5.25" customHeight="1" x14ac:dyDescent="0.2"/>
    <row r="760" ht="5.25" customHeight="1" x14ac:dyDescent="0.2"/>
    <row r="761" ht="5.25" customHeight="1" x14ac:dyDescent="0.2"/>
    <row r="762" ht="5.25" customHeight="1" x14ac:dyDescent="0.2"/>
    <row r="763" ht="5.25" customHeight="1" x14ac:dyDescent="0.2"/>
    <row r="764" ht="5.25" customHeight="1" x14ac:dyDescent="0.2"/>
    <row r="765" ht="5.25" customHeight="1" x14ac:dyDescent="0.2"/>
    <row r="766" ht="5.25" customHeight="1" x14ac:dyDescent="0.2"/>
    <row r="767" ht="5.25" customHeight="1" x14ac:dyDescent="0.2"/>
    <row r="768" ht="5.25" customHeight="1" x14ac:dyDescent="0.2"/>
    <row r="769" ht="5.25" customHeight="1" x14ac:dyDescent="0.2"/>
    <row r="770" ht="5.25" customHeight="1" x14ac:dyDescent="0.2"/>
    <row r="771" ht="5.25" customHeight="1" x14ac:dyDescent="0.2"/>
    <row r="772" ht="5.25" customHeight="1" x14ac:dyDescent="0.2"/>
    <row r="773" ht="5.25" customHeight="1" x14ac:dyDescent="0.2"/>
    <row r="774" ht="5.25" customHeight="1" x14ac:dyDescent="0.2"/>
    <row r="775" ht="5.25" customHeight="1" x14ac:dyDescent="0.2"/>
    <row r="776" ht="5.25" customHeight="1" x14ac:dyDescent="0.2"/>
    <row r="777" ht="5.25" customHeight="1" x14ac:dyDescent="0.2"/>
    <row r="778" ht="5.25" customHeight="1" x14ac:dyDescent="0.2"/>
    <row r="779" ht="5.25" customHeight="1" x14ac:dyDescent="0.2"/>
    <row r="780" ht="5.25" customHeight="1" x14ac:dyDescent="0.2"/>
    <row r="781" ht="5.25" customHeight="1" x14ac:dyDescent="0.2"/>
    <row r="782" ht="5.25" customHeight="1" x14ac:dyDescent="0.2"/>
    <row r="783" ht="5.25" customHeight="1" x14ac:dyDescent="0.2"/>
    <row r="784" ht="5.25" customHeight="1" x14ac:dyDescent="0.2"/>
    <row r="785" ht="5.25" customHeight="1" x14ac:dyDescent="0.2"/>
    <row r="786" ht="5.25" customHeight="1" x14ac:dyDescent="0.2"/>
    <row r="787" ht="5.25" customHeight="1" x14ac:dyDescent="0.2"/>
    <row r="788" ht="5.25" customHeight="1" x14ac:dyDescent="0.2"/>
    <row r="789" ht="5.25" customHeight="1" x14ac:dyDescent="0.2"/>
    <row r="790" ht="5.25" customHeight="1" x14ac:dyDescent="0.2"/>
    <row r="791" ht="5.25" customHeight="1" x14ac:dyDescent="0.2"/>
    <row r="792" ht="5.25" customHeight="1" x14ac:dyDescent="0.2"/>
    <row r="793" ht="5.25" customHeight="1" x14ac:dyDescent="0.2"/>
    <row r="794" ht="5.25" customHeight="1" x14ac:dyDescent="0.2"/>
    <row r="795" ht="5.25" customHeight="1" x14ac:dyDescent="0.2"/>
    <row r="796" ht="5.25" customHeight="1" x14ac:dyDescent="0.2"/>
    <row r="797" ht="5.25" customHeight="1" x14ac:dyDescent="0.2"/>
    <row r="798" ht="5.25" customHeight="1" x14ac:dyDescent="0.2"/>
    <row r="799" ht="5.25" customHeight="1" x14ac:dyDescent="0.2"/>
    <row r="800" ht="5.25" customHeight="1" x14ac:dyDescent="0.2"/>
    <row r="801" ht="5.25" customHeight="1" x14ac:dyDescent="0.2"/>
    <row r="802" ht="5.25" customHeight="1" x14ac:dyDescent="0.2"/>
    <row r="803" ht="5.25" customHeight="1" x14ac:dyDescent="0.2"/>
    <row r="804" ht="5.25" customHeight="1" x14ac:dyDescent="0.2"/>
    <row r="805" ht="5.25" customHeight="1" x14ac:dyDescent="0.2"/>
    <row r="806" ht="5.25" customHeight="1" x14ac:dyDescent="0.2"/>
    <row r="807" ht="5.25" customHeight="1" x14ac:dyDescent="0.2"/>
    <row r="808" ht="5.25" customHeight="1" x14ac:dyDescent="0.2"/>
    <row r="809" ht="5.25" customHeight="1" x14ac:dyDescent="0.2"/>
    <row r="810" ht="5.25" customHeight="1" x14ac:dyDescent="0.2"/>
    <row r="811" ht="5.25" customHeight="1" x14ac:dyDescent="0.2"/>
    <row r="812" ht="5.25" customHeight="1" x14ac:dyDescent="0.2"/>
    <row r="813" ht="5.25" customHeight="1" x14ac:dyDescent="0.2"/>
    <row r="814" ht="5.25" customHeight="1" x14ac:dyDescent="0.2"/>
    <row r="815" ht="5.25" customHeight="1" x14ac:dyDescent="0.2"/>
    <row r="816" ht="5.25" customHeight="1" x14ac:dyDescent="0.2"/>
    <row r="817" ht="5.25" customHeight="1" x14ac:dyDescent="0.2"/>
    <row r="818" ht="5.25" customHeight="1" x14ac:dyDescent="0.2"/>
    <row r="819" ht="5.25" customHeight="1" x14ac:dyDescent="0.2"/>
    <row r="820" ht="5.25" customHeight="1" x14ac:dyDescent="0.2"/>
    <row r="821" ht="5.25" customHeight="1" x14ac:dyDescent="0.2"/>
    <row r="822" ht="5.25" customHeight="1" x14ac:dyDescent="0.2"/>
    <row r="823" ht="5.25" customHeight="1" x14ac:dyDescent="0.2"/>
    <row r="824" ht="5.25" customHeight="1" x14ac:dyDescent="0.2"/>
    <row r="825" ht="5.25" customHeight="1" x14ac:dyDescent="0.2"/>
    <row r="826" ht="5.25" customHeight="1" x14ac:dyDescent="0.2"/>
    <row r="827" ht="5.25" customHeight="1" x14ac:dyDescent="0.2"/>
    <row r="828" ht="5.25" customHeight="1" x14ac:dyDescent="0.2"/>
    <row r="829" ht="5.25" customHeight="1" x14ac:dyDescent="0.2"/>
    <row r="830" ht="5.25" customHeight="1" x14ac:dyDescent="0.2"/>
    <row r="831" ht="5.25" customHeight="1" x14ac:dyDescent="0.2"/>
    <row r="832" ht="5.25" customHeight="1" x14ac:dyDescent="0.2"/>
    <row r="833" ht="5.25" customHeight="1" x14ac:dyDescent="0.2"/>
    <row r="834" ht="5.25" customHeight="1" x14ac:dyDescent="0.2"/>
    <row r="835" ht="5.25" customHeight="1" x14ac:dyDescent="0.2"/>
    <row r="836" ht="5.25" customHeight="1" x14ac:dyDescent="0.2"/>
    <row r="837" ht="5.25" customHeight="1" x14ac:dyDescent="0.2"/>
    <row r="838" ht="5.25" customHeight="1" x14ac:dyDescent="0.2"/>
    <row r="839" ht="5.25" customHeight="1" x14ac:dyDescent="0.2"/>
    <row r="840" ht="5.25" customHeight="1" x14ac:dyDescent="0.2"/>
    <row r="841" ht="5.25" customHeight="1" x14ac:dyDescent="0.2"/>
    <row r="842" ht="5.25" customHeight="1" x14ac:dyDescent="0.2"/>
    <row r="843" ht="5.25" customHeight="1" x14ac:dyDescent="0.2"/>
    <row r="844" ht="5.25" customHeight="1" x14ac:dyDescent="0.2"/>
    <row r="845" ht="5.25" customHeight="1" x14ac:dyDescent="0.2"/>
    <row r="846" ht="5.25" customHeight="1" x14ac:dyDescent="0.2"/>
    <row r="847" ht="5.25" customHeight="1" x14ac:dyDescent="0.2"/>
    <row r="848" ht="5.25" customHeight="1" x14ac:dyDescent="0.2"/>
    <row r="849" ht="5.25" customHeight="1" x14ac:dyDescent="0.2"/>
    <row r="850" ht="5.25" customHeight="1" x14ac:dyDescent="0.2"/>
    <row r="851" ht="5.25" customHeight="1" x14ac:dyDescent="0.2"/>
    <row r="852" ht="5.25" customHeight="1" x14ac:dyDescent="0.2"/>
    <row r="853" ht="5.25" customHeight="1" x14ac:dyDescent="0.2"/>
    <row r="854" ht="5.25" customHeight="1" x14ac:dyDescent="0.2"/>
    <row r="855" ht="5.25" customHeight="1" x14ac:dyDescent="0.2"/>
    <row r="856" ht="5.25" customHeight="1" x14ac:dyDescent="0.2"/>
    <row r="857" ht="5.25" customHeight="1" x14ac:dyDescent="0.2"/>
    <row r="858" ht="5.25" customHeight="1" x14ac:dyDescent="0.2"/>
    <row r="859" ht="5.25" customHeight="1" x14ac:dyDescent="0.2"/>
    <row r="860" ht="5.25" customHeight="1" x14ac:dyDescent="0.2"/>
    <row r="861" ht="5.25" customHeight="1" x14ac:dyDescent="0.2"/>
    <row r="862" ht="5.25" customHeight="1" x14ac:dyDescent="0.2"/>
    <row r="863" ht="5.25" customHeight="1" x14ac:dyDescent="0.2"/>
    <row r="864" ht="5.25" customHeight="1" x14ac:dyDescent="0.2"/>
    <row r="865" ht="5.25" customHeight="1" x14ac:dyDescent="0.2"/>
    <row r="866" ht="5.25" customHeight="1" x14ac:dyDescent="0.2"/>
    <row r="867" ht="5.25" customHeight="1" x14ac:dyDescent="0.2"/>
    <row r="868" ht="5.25" customHeight="1" x14ac:dyDescent="0.2"/>
    <row r="869" ht="5.25" customHeight="1" x14ac:dyDescent="0.2"/>
    <row r="870" ht="5.25" customHeight="1" x14ac:dyDescent="0.2"/>
    <row r="871" ht="5.25" customHeight="1" x14ac:dyDescent="0.2"/>
    <row r="872" ht="5.25" customHeight="1" x14ac:dyDescent="0.2"/>
    <row r="873" ht="5.25" customHeight="1" x14ac:dyDescent="0.2"/>
    <row r="874" ht="5.25" customHeight="1" x14ac:dyDescent="0.2"/>
    <row r="875" ht="5.25" customHeight="1" x14ac:dyDescent="0.2"/>
    <row r="876" ht="5.25" customHeight="1" x14ac:dyDescent="0.2"/>
    <row r="877" ht="5.25" customHeight="1" x14ac:dyDescent="0.2"/>
    <row r="878" ht="5.25" customHeight="1" x14ac:dyDescent="0.2"/>
    <row r="879" ht="5.25" customHeight="1" x14ac:dyDescent="0.2"/>
    <row r="880" ht="5.25" customHeight="1" x14ac:dyDescent="0.2"/>
    <row r="881" ht="5.25" customHeight="1" x14ac:dyDescent="0.2"/>
    <row r="882" ht="5.25" customHeight="1" x14ac:dyDescent="0.2"/>
    <row r="883" ht="5.25" customHeight="1" x14ac:dyDescent="0.2"/>
    <row r="884" ht="5.25" customHeight="1" x14ac:dyDescent="0.2"/>
    <row r="885" ht="5.25" customHeight="1" x14ac:dyDescent="0.2"/>
    <row r="886" ht="5.25" customHeight="1" x14ac:dyDescent="0.2"/>
    <row r="887" ht="5.25" customHeight="1" x14ac:dyDescent="0.2"/>
    <row r="888" ht="5.25" customHeight="1" x14ac:dyDescent="0.2"/>
    <row r="889" ht="5.25" customHeight="1" x14ac:dyDescent="0.2"/>
    <row r="890" ht="5.25" customHeight="1" x14ac:dyDescent="0.2"/>
    <row r="891" ht="5.25" customHeight="1" x14ac:dyDescent="0.2"/>
    <row r="892" ht="5.25" customHeight="1" x14ac:dyDescent="0.2"/>
    <row r="893" ht="5.25" customHeight="1" x14ac:dyDescent="0.2"/>
    <row r="894" ht="5.25" customHeight="1" x14ac:dyDescent="0.2"/>
    <row r="895" ht="5.25" customHeight="1" x14ac:dyDescent="0.2"/>
    <row r="896" ht="5.25" customHeight="1" x14ac:dyDescent="0.2"/>
    <row r="897" ht="5.25" customHeight="1" x14ac:dyDescent="0.2"/>
    <row r="898" ht="5.25" customHeight="1" x14ac:dyDescent="0.2"/>
    <row r="899" ht="5.25" customHeight="1" x14ac:dyDescent="0.2"/>
    <row r="900" ht="5.25" customHeight="1" x14ac:dyDescent="0.2"/>
    <row r="901" ht="5.25" customHeight="1" x14ac:dyDescent="0.2"/>
    <row r="902" ht="5.25" customHeight="1" x14ac:dyDescent="0.2"/>
    <row r="903" ht="5.25" customHeight="1" x14ac:dyDescent="0.2"/>
    <row r="904" ht="5.25" customHeight="1" x14ac:dyDescent="0.2"/>
    <row r="905" ht="5.25" customHeight="1" x14ac:dyDescent="0.2"/>
    <row r="906" ht="5.25" customHeight="1" x14ac:dyDescent="0.2"/>
    <row r="907" ht="5.25" customHeight="1" x14ac:dyDescent="0.2"/>
    <row r="908" ht="5.25" customHeight="1" x14ac:dyDescent="0.2"/>
    <row r="909" ht="5.25" customHeight="1" x14ac:dyDescent="0.2"/>
    <row r="910" ht="5.25" customHeight="1" x14ac:dyDescent="0.2"/>
    <row r="911" ht="5.25" customHeight="1" x14ac:dyDescent="0.2"/>
    <row r="912" ht="5.25" customHeight="1" x14ac:dyDescent="0.2"/>
    <row r="913" ht="5.25" customHeight="1" x14ac:dyDescent="0.2"/>
    <row r="914" ht="5.25" customHeight="1" x14ac:dyDescent="0.2"/>
    <row r="915" ht="5.25" customHeight="1" x14ac:dyDescent="0.2"/>
    <row r="916" ht="5.25" customHeight="1" x14ac:dyDescent="0.2"/>
    <row r="917" ht="5.25" customHeight="1" x14ac:dyDescent="0.2"/>
    <row r="918" ht="5.25" customHeight="1" x14ac:dyDescent="0.2"/>
    <row r="919" ht="5.25" customHeight="1" x14ac:dyDescent="0.2"/>
    <row r="920" ht="5.25" customHeight="1" x14ac:dyDescent="0.2"/>
    <row r="921" ht="5.25" customHeight="1" x14ac:dyDescent="0.2"/>
    <row r="922" ht="5.25" customHeight="1" x14ac:dyDescent="0.2"/>
    <row r="923" ht="5.25" customHeight="1" x14ac:dyDescent="0.2"/>
    <row r="924" ht="5.25" customHeight="1" x14ac:dyDescent="0.2"/>
    <row r="925" ht="5.25" customHeight="1" x14ac:dyDescent="0.2"/>
    <row r="926" ht="5.25" customHeight="1" x14ac:dyDescent="0.2"/>
    <row r="927" ht="5.25" customHeight="1" x14ac:dyDescent="0.2"/>
    <row r="928" ht="5.25" customHeight="1" x14ac:dyDescent="0.2"/>
    <row r="929" ht="5.25" customHeight="1" x14ac:dyDescent="0.2"/>
    <row r="930" ht="5.25" customHeight="1" x14ac:dyDescent="0.2"/>
    <row r="931" ht="5.25" customHeight="1" x14ac:dyDescent="0.2"/>
    <row r="932" ht="5.25" customHeight="1" x14ac:dyDescent="0.2"/>
    <row r="933" ht="5.25" customHeight="1" x14ac:dyDescent="0.2"/>
    <row r="934" ht="5.25" customHeight="1" x14ac:dyDescent="0.2"/>
    <row r="935" ht="5.25" customHeight="1" x14ac:dyDescent="0.2"/>
    <row r="936" ht="5.25" customHeight="1" x14ac:dyDescent="0.2"/>
    <row r="937" ht="5.25" customHeight="1" x14ac:dyDescent="0.2"/>
    <row r="938" ht="5.25" customHeight="1" x14ac:dyDescent="0.2"/>
    <row r="939" ht="5.25" customHeight="1" x14ac:dyDescent="0.2"/>
    <row r="940" ht="5.25" customHeight="1" x14ac:dyDescent="0.2"/>
    <row r="941" ht="5.25" customHeight="1" x14ac:dyDescent="0.2"/>
    <row r="942" ht="5.25" customHeight="1" x14ac:dyDescent="0.2"/>
    <row r="943" ht="5.25" customHeight="1" x14ac:dyDescent="0.2"/>
    <row r="944" ht="5.25" customHeight="1" x14ac:dyDescent="0.2"/>
    <row r="945" ht="5.25" customHeight="1" x14ac:dyDescent="0.2"/>
    <row r="946" ht="5.25" customHeight="1" x14ac:dyDescent="0.2"/>
    <row r="947" ht="5.25" customHeight="1" x14ac:dyDescent="0.2"/>
    <row r="948" ht="5.25" customHeight="1" x14ac:dyDescent="0.2"/>
    <row r="949" ht="5.25" customHeight="1" x14ac:dyDescent="0.2"/>
    <row r="950" ht="5.25" customHeight="1" x14ac:dyDescent="0.2"/>
    <row r="951" ht="5.25" customHeight="1" x14ac:dyDescent="0.2"/>
    <row r="952" ht="5.25" customHeight="1" x14ac:dyDescent="0.2"/>
    <row r="953" ht="5.25" customHeight="1" x14ac:dyDescent="0.2"/>
    <row r="954" ht="5.25" customHeight="1" x14ac:dyDescent="0.2"/>
    <row r="955" ht="5.25" customHeight="1" x14ac:dyDescent="0.2"/>
    <row r="956" ht="5.25" customHeight="1" x14ac:dyDescent="0.2"/>
    <row r="957" ht="5.25" customHeight="1" x14ac:dyDescent="0.2"/>
    <row r="958" ht="5.25" customHeight="1" x14ac:dyDescent="0.2"/>
    <row r="959" ht="5.25" customHeight="1" x14ac:dyDescent="0.2"/>
    <row r="960" ht="5.25" customHeight="1" x14ac:dyDescent="0.2"/>
    <row r="961" ht="5.25" customHeight="1" x14ac:dyDescent="0.2"/>
    <row r="962" ht="5.25" customHeight="1" x14ac:dyDescent="0.2"/>
    <row r="963" ht="5.25" customHeight="1" x14ac:dyDescent="0.2"/>
    <row r="964" ht="5.25" customHeight="1" x14ac:dyDescent="0.2"/>
    <row r="965" ht="5.25" customHeight="1" x14ac:dyDescent="0.2"/>
    <row r="966" ht="5.25" customHeight="1" x14ac:dyDescent="0.2"/>
    <row r="967" ht="5.25" customHeight="1" x14ac:dyDescent="0.2"/>
    <row r="968" ht="5.25" customHeight="1" x14ac:dyDescent="0.2"/>
    <row r="969" ht="5.25" customHeight="1" x14ac:dyDescent="0.2"/>
    <row r="970" ht="5.25" customHeight="1" x14ac:dyDescent="0.2"/>
    <row r="971" ht="5.25" customHeight="1" x14ac:dyDescent="0.2"/>
    <row r="972" ht="5.25" customHeight="1" x14ac:dyDescent="0.2"/>
    <row r="973" ht="5.25" customHeight="1" x14ac:dyDescent="0.2"/>
    <row r="974" ht="5.25" customHeight="1" x14ac:dyDescent="0.2"/>
    <row r="975" ht="5.25" customHeight="1" x14ac:dyDescent="0.2"/>
    <row r="976" ht="5.25" customHeight="1" x14ac:dyDescent="0.2"/>
    <row r="977" ht="5.25" customHeight="1" x14ac:dyDescent="0.2"/>
    <row r="978" ht="5.25" customHeight="1" x14ac:dyDescent="0.2"/>
    <row r="979" ht="5.25" customHeight="1" x14ac:dyDescent="0.2"/>
    <row r="980" ht="5.25" customHeight="1" x14ac:dyDescent="0.2"/>
    <row r="981" ht="5.25" customHeight="1" x14ac:dyDescent="0.2"/>
    <row r="982" ht="5.25" customHeight="1" x14ac:dyDescent="0.2"/>
    <row r="983" ht="5.25" customHeight="1" x14ac:dyDescent="0.2"/>
    <row r="984" ht="5.25" customHeight="1" x14ac:dyDescent="0.2"/>
    <row r="985" ht="5.25" customHeight="1" x14ac:dyDescent="0.2"/>
    <row r="986" ht="5.25" customHeight="1" x14ac:dyDescent="0.2"/>
    <row r="987" ht="5.25" customHeight="1" x14ac:dyDescent="0.2"/>
    <row r="988" ht="5.25" customHeight="1" x14ac:dyDescent="0.2"/>
    <row r="989" ht="5.25" customHeight="1" x14ac:dyDescent="0.2"/>
    <row r="990" ht="5.25" customHeight="1" x14ac:dyDescent="0.2"/>
    <row r="991" ht="5.25" customHeight="1" x14ac:dyDescent="0.2"/>
    <row r="992" ht="5.25" customHeight="1" x14ac:dyDescent="0.2"/>
    <row r="993" ht="5.25" customHeight="1" x14ac:dyDescent="0.2"/>
    <row r="994" ht="5.25" customHeight="1" x14ac:dyDescent="0.2"/>
    <row r="995" ht="5.25" customHeight="1" x14ac:dyDescent="0.2"/>
    <row r="996" ht="5.25" customHeight="1" x14ac:dyDescent="0.2"/>
    <row r="997" ht="5.25" customHeight="1" x14ac:dyDescent="0.2"/>
    <row r="998" ht="5.25" customHeight="1" x14ac:dyDescent="0.2"/>
    <row r="999" ht="5.25" customHeight="1" x14ac:dyDescent="0.2"/>
    <row r="1000" ht="5.25" customHeight="1" x14ac:dyDescent="0.2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2.5703125" defaultRowHeight="15" customHeight="1" x14ac:dyDescent="0.2"/>
  <cols>
    <col min="1" max="1" width="10" customWidth="1"/>
    <col min="2" max="2" width="30.7109375" customWidth="1"/>
    <col min="3" max="5" width="8.7109375" customWidth="1"/>
    <col min="6" max="7" width="10" customWidth="1"/>
    <col min="8" max="8" width="30.7109375" customWidth="1"/>
    <col min="9" max="10" width="9.140625" customWidth="1"/>
    <col min="11" max="11" width="8.5703125" customWidth="1"/>
    <col min="12" max="12" width="10" customWidth="1"/>
    <col min="13" max="26" width="8" customWidth="1"/>
  </cols>
  <sheetData>
    <row r="1" spans="1:26" ht="13.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370" t="s">
        <v>59</v>
      </c>
      <c r="B2" s="371"/>
      <c r="C2" s="371"/>
      <c r="D2" s="371"/>
      <c r="E2" s="371"/>
      <c r="F2" s="372"/>
      <c r="G2" s="370" t="s">
        <v>60</v>
      </c>
      <c r="H2" s="371"/>
      <c r="I2" s="371"/>
      <c r="J2" s="371"/>
      <c r="K2" s="371"/>
      <c r="L2" s="37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">
      <c r="A4" s="14" t="s">
        <v>61</v>
      </c>
      <c r="B4" s="373"/>
      <c r="C4" s="374"/>
      <c r="D4" s="374"/>
      <c r="E4" s="374"/>
      <c r="F4" s="375"/>
      <c r="G4" s="14" t="s">
        <v>61</v>
      </c>
      <c r="H4" s="373"/>
      <c r="I4" s="374"/>
      <c r="J4" s="374"/>
      <c r="K4" s="374"/>
      <c r="L4" s="375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">
      <c r="A5" s="14" t="s">
        <v>62</v>
      </c>
      <c r="B5" s="376"/>
      <c r="C5" s="377"/>
      <c r="D5" s="377"/>
      <c r="E5" s="377"/>
      <c r="F5" s="378"/>
      <c r="G5" s="14" t="s">
        <v>62</v>
      </c>
      <c r="H5" s="376"/>
      <c r="I5" s="377"/>
      <c r="J5" s="377"/>
      <c r="K5" s="377"/>
      <c r="L5" s="37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">
      <c r="A6" s="15"/>
      <c r="B6" s="16"/>
      <c r="C6" s="15"/>
      <c r="D6" s="15"/>
      <c r="E6" s="15"/>
      <c r="F6" s="15"/>
      <c r="G6" s="15"/>
      <c r="H6" s="16"/>
      <c r="I6" s="15"/>
      <c r="J6" s="15"/>
      <c r="K6" s="15"/>
      <c r="L6" s="15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2">
      <c r="A7" s="15"/>
      <c r="B7" s="16"/>
      <c r="C7" s="15"/>
      <c r="D7" s="15"/>
      <c r="E7" s="15"/>
      <c r="F7" s="15"/>
      <c r="G7" s="15"/>
      <c r="H7" s="16"/>
      <c r="I7" s="15"/>
      <c r="J7" s="15"/>
      <c r="K7" s="15"/>
      <c r="L7" s="1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customHeight="1" x14ac:dyDescent="0.2">
      <c r="A8" s="15"/>
      <c r="B8" s="16"/>
      <c r="C8" s="15"/>
      <c r="D8" s="15"/>
      <c r="E8" s="15"/>
      <c r="F8" s="15"/>
      <c r="G8" s="15"/>
      <c r="H8" s="16"/>
      <c r="I8" s="15"/>
      <c r="J8" s="15"/>
      <c r="K8" s="15"/>
      <c r="L8" s="1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customHeight="1" x14ac:dyDescent="0.2">
      <c r="A9" s="15"/>
      <c r="B9" s="16"/>
      <c r="C9" s="15"/>
      <c r="D9" s="15"/>
      <c r="E9" s="15"/>
      <c r="F9" s="15"/>
      <c r="G9" s="15"/>
      <c r="H9" s="16"/>
      <c r="I9" s="15"/>
      <c r="J9" s="15"/>
      <c r="K9" s="15"/>
      <c r="L9" s="1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customHeight="1" x14ac:dyDescent="0.2">
      <c r="A10" s="15"/>
      <c r="B10" s="16"/>
      <c r="C10" s="15"/>
      <c r="D10" s="15"/>
      <c r="E10" s="15"/>
      <c r="F10" s="15"/>
      <c r="G10" s="15"/>
      <c r="H10" s="16"/>
      <c r="I10" s="15"/>
      <c r="J10" s="15"/>
      <c r="K10" s="15"/>
      <c r="L10" s="1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customHeight="1" x14ac:dyDescent="0.2">
      <c r="A11" s="15"/>
      <c r="B11" s="16"/>
      <c r="C11" s="15"/>
      <c r="D11" s="15"/>
      <c r="E11" s="15"/>
      <c r="F11" s="15"/>
      <c r="G11" s="15"/>
      <c r="H11" s="16"/>
      <c r="I11" s="15"/>
      <c r="J11" s="15"/>
      <c r="K11" s="15"/>
      <c r="L11" s="1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customHeight="1" x14ac:dyDescent="0.2">
      <c r="A12" s="15"/>
      <c r="B12" s="16"/>
      <c r="C12" s="15"/>
      <c r="D12" s="15"/>
      <c r="E12" s="15"/>
      <c r="F12" s="15"/>
      <c r="G12" s="15"/>
      <c r="H12" s="16"/>
      <c r="I12" s="15"/>
      <c r="J12" s="15"/>
      <c r="K12" s="15"/>
      <c r="L12" s="1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">
      <c r="A13" s="14"/>
      <c r="B13" s="17" t="s">
        <v>63</v>
      </c>
      <c r="C13" s="18"/>
      <c r="D13" s="18"/>
      <c r="E13" s="19"/>
      <c r="F13" s="15"/>
      <c r="G13" s="15"/>
      <c r="H13" s="16"/>
      <c r="I13" s="15"/>
      <c r="J13" s="15"/>
      <c r="K13" s="15"/>
      <c r="L13" s="1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">
      <c r="A14" s="15"/>
      <c r="B14" s="20" t="s">
        <v>64</v>
      </c>
      <c r="C14" s="21" t="s">
        <v>65</v>
      </c>
      <c r="D14" s="22"/>
      <c r="E14" s="23" t="s">
        <v>66</v>
      </c>
      <c r="F14" s="15"/>
      <c r="G14" s="14"/>
      <c r="H14" s="17" t="s">
        <v>67</v>
      </c>
      <c r="I14" s="18"/>
      <c r="J14" s="18"/>
      <c r="K14" s="19"/>
      <c r="L14" s="1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">
      <c r="A15" s="15"/>
      <c r="B15" s="20" t="s">
        <v>68</v>
      </c>
      <c r="C15" s="21" t="s">
        <v>69</v>
      </c>
      <c r="D15" s="24"/>
      <c r="E15" s="23" t="s">
        <v>52</v>
      </c>
      <c r="F15" s="15"/>
      <c r="G15" s="15"/>
      <c r="H15" s="20" t="s">
        <v>70</v>
      </c>
      <c r="I15" s="21" t="s">
        <v>71</v>
      </c>
      <c r="J15" s="25"/>
      <c r="K15" s="23" t="s">
        <v>72</v>
      </c>
      <c r="L15" s="1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15"/>
      <c r="B16" s="20" t="s">
        <v>70</v>
      </c>
      <c r="C16" s="21" t="s">
        <v>71</v>
      </c>
      <c r="D16" s="26"/>
      <c r="E16" s="23" t="s">
        <v>72</v>
      </c>
      <c r="F16" s="15"/>
      <c r="G16" s="15"/>
      <c r="H16" s="20" t="s">
        <v>73</v>
      </c>
      <c r="I16" s="21" t="s">
        <v>74</v>
      </c>
      <c r="J16" s="26"/>
      <c r="K16" s="23" t="s">
        <v>66</v>
      </c>
      <c r="L16" s="1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">
      <c r="A17" s="15"/>
      <c r="B17" s="20" t="s">
        <v>73</v>
      </c>
      <c r="C17" s="21" t="s">
        <v>74</v>
      </c>
      <c r="D17" s="26"/>
      <c r="E17" s="23" t="s">
        <v>66</v>
      </c>
      <c r="F17" s="15"/>
      <c r="G17" s="15"/>
      <c r="H17" s="20" t="s">
        <v>75</v>
      </c>
      <c r="I17" s="21" t="s">
        <v>76</v>
      </c>
      <c r="J17" s="26"/>
      <c r="K17" s="23" t="s">
        <v>66</v>
      </c>
      <c r="L17" s="1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">
      <c r="A18" s="15"/>
      <c r="B18" s="20" t="s">
        <v>75</v>
      </c>
      <c r="C18" s="21" t="s">
        <v>76</v>
      </c>
      <c r="D18" s="26"/>
      <c r="E18" s="23" t="s">
        <v>66</v>
      </c>
      <c r="F18" s="15"/>
      <c r="G18" s="14"/>
      <c r="H18" s="20" t="s">
        <v>77</v>
      </c>
      <c r="I18" s="21" t="s">
        <v>78</v>
      </c>
      <c r="J18" s="27"/>
      <c r="K18" s="23" t="s">
        <v>79</v>
      </c>
      <c r="L18" s="1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">
      <c r="A19" s="15"/>
      <c r="B19" s="20" t="s">
        <v>80</v>
      </c>
      <c r="C19" s="21" t="s">
        <v>81</v>
      </c>
      <c r="D19" s="26"/>
      <c r="E19" s="23" t="s">
        <v>82</v>
      </c>
      <c r="F19" s="15"/>
      <c r="G19" s="14"/>
      <c r="H19" s="28"/>
      <c r="I19" s="29"/>
      <c r="J19" s="30"/>
      <c r="K19" s="31"/>
      <c r="L19" s="1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">
      <c r="A20" s="15"/>
      <c r="B20" s="20" t="s">
        <v>83</v>
      </c>
      <c r="C20" s="21" t="s">
        <v>84</v>
      </c>
      <c r="D20" s="32"/>
      <c r="E20" s="23" t="s">
        <v>82</v>
      </c>
      <c r="F20" s="33"/>
      <c r="G20" s="14"/>
      <c r="H20" s="34" t="s">
        <v>85</v>
      </c>
      <c r="I20" s="21"/>
      <c r="J20" s="35"/>
      <c r="K20" s="23"/>
      <c r="L20" s="1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">
      <c r="A21" s="15"/>
      <c r="B21" s="36"/>
      <c r="C21" s="21"/>
      <c r="D21" s="37"/>
      <c r="E21" s="23"/>
      <c r="F21" s="33"/>
      <c r="G21" s="15"/>
      <c r="H21" s="36" t="s">
        <v>86</v>
      </c>
      <c r="I21" s="14" t="s">
        <v>84</v>
      </c>
      <c r="J21" s="38"/>
      <c r="K21" s="23" t="s">
        <v>82</v>
      </c>
      <c r="L21" s="3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">
      <c r="A22" s="15"/>
      <c r="B22" s="17" t="s">
        <v>87</v>
      </c>
      <c r="C22" s="40"/>
      <c r="D22" s="41" t="s">
        <v>52</v>
      </c>
      <c r="E22" s="19" t="s">
        <v>52</v>
      </c>
      <c r="F22" s="15"/>
      <c r="G22" s="15"/>
      <c r="H22" s="20" t="s">
        <v>88</v>
      </c>
      <c r="I22" s="21" t="s">
        <v>89</v>
      </c>
      <c r="J22" s="42"/>
      <c r="K22" s="23" t="s">
        <v>90</v>
      </c>
      <c r="L22" s="1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">
      <c r="A23" s="15"/>
      <c r="B23" s="36" t="s">
        <v>91</v>
      </c>
      <c r="C23" s="14" t="s">
        <v>78</v>
      </c>
      <c r="D23" s="43" t="str">
        <f>IF(D20="","",(+D25*D26))</f>
        <v/>
      </c>
      <c r="E23" s="23" t="s">
        <v>79</v>
      </c>
      <c r="F23" s="15"/>
      <c r="G23" s="15"/>
      <c r="H23" s="20" t="s">
        <v>92</v>
      </c>
      <c r="I23" s="21" t="s">
        <v>93</v>
      </c>
      <c r="J23" s="42"/>
      <c r="K23" s="23" t="s">
        <v>82</v>
      </c>
      <c r="L23" s="1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">
      <c r="A24" s="15"/>
      <c r="B24" s="36" t="s">
        <v>94</v>
      </c>
      <c r="C24" s="14" t="s">
        <v>95</v>
      </c>
      <c r="D24" s="44" t="str">
        <f>IF(D20="","",(+D25/(32.2*D30)^0.5))</f>
        <v/>
      </c>
      <c r="E24" s="23"/>
      <c r="F24" s="15"/>
      <c r="G24" s="15"/>
      <c r="H24" s="20" t="s">
        <v>96</v>
      </c>
      <c r="I24" s="21" t="s">
        <v>97</v>
      </c>
      <c r="J24" s="42"/>
      <c r="K24" s="23" t="s">
        <v>82</v>
      </c>
      <c r="L24" s="3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">
      <c r="A25" s="15"/>
      <c r="B25" s="36" t="s">
        <v>98</v>
      </c>
      <c r="C25" s="14" t="s">
        <v>99</v>
      </c>
      <c r="D25" s="44" t="str">
        <f>IF(D20="","",(1.49/D15*D29^(2/3)*D14^0.5))</f>
        <v/>
      </c>
      <c r="E25" s="23" t="s">
        <v>100</v>
      </c>
      <c r="F25" s="15"/>
      <c r="G25" s="15"/>
      <c r="H25" s="20" t="s">
        <v>101</v>
      </c>
      <c r="I25" s="21" t="s">
        <v>99</v>
      </c>
      <c r="J25" s="42"/>
      <c r="K25" s="23" t="s">
        <v>100</v>
      </c>
      <c r="L25" s="3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">
      <c r="A26" s="15"/>
      <c r="B26" s="20" t="s">
        <v>102</v>
      </c>
      <c r="C26" s="21" t="s">
        <v>89</v>
      </c>
      <c r="D26" s="45" t="str">
        <f>IF(D20="","",(0.5*(D27+D16)*D20))</f>
        <v/>
      </c>
      <c r="E26" s="23" t="s">
        <v>90</v>
      </c>
      <c r="F26" s="15"/>
      <c r="G26" s="1"/>
      <c r="H26" s="36" t="s">
        <v>103</v>
      </c>
      <c r="I26" s="14" t="s">
        <v>95</v>
      </c>
      <c r="J26" s="44"/>
      <c r="K26" s="23"/>
      <c r="L26" s="1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">
      <c r="A27" s="15"/>
      <c r="B27" s="20" t="s">
        <v>104</v>
      </c>
      <c r="C27" s="21" t="s">
        <v>93</v>
      </c>
      <c r="D27" s="42" t="str">
        <f>IF(D20="","",(+D16+(D18+D17)*D20))</f>
        <v/>
      </c>
      <c r="E27" s="23" t="s">
        <v>82</v>
      </c>
      <c r="F27" s="15"/>
      <c r="G27" s="1"/>
      <c r="H27" s="20" t="s">
        <v>105</v>
      </c>
      <c r="I27" s="21" t="s">
        <v>106</v>
      </c>
      <c r="J27" s="42"/>
      <c r="K27" s="23" t="s">
        <v>82</v>
      </c>
      <c r="L27" s="1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">
      <c r="A28" s="15"/>
      <c r="B28" s="20" t="s">
        <v>107</v>
      </c>
      <c r="C28" s="21" t="s">
        <v>106</v>
      </c>
      <c r="D28" s="42" t="str">
        <f>IF(D20="","",(+D16+((1+D18^2)^0.5+(1+D17^2)^0.5)*D20))</f>
        <v/>
      </c>
      <c r="E28" s="23" t="s">
        <v>82</v>
      </c>
      <c r="F28" s="15"/>
      <c r="G28" s="1"/>
      <c r="H28" s="20" t="s">
        <v>108</v>
      </c>
      <c r="I28" s="21" t="s">
        <v>109</v>
      </c>
      <c r="J28" s="42"/>
      <c r="K28" s="23" t="s">
        <v>82</v>
      </c>
      <c r="L28" s="1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">
      <c r="A29" s="15"/>
      <c r="B29" s="20" t="s">
        <v>110</v>
      </c>
      <c r="C29" s="21" t="s">
        <v>109</v>
      </c>
      <c r="D29" s="42" t="str">
        <f>IF(D20="","",(+D26/D28))</f>
        <v/>
      </c>
      <c r="E29" s="23" t="s">
        <v>82</v>
      </c>
      <c r="F29" s="15"/>
      <c r="G29" s="1"/>
      <c r="H29" s="20" t="s">
        <v>111</v>
      </c>
      <c r="I29" s="21" t="s">
        <v>112</v>
      </c>
      <c r="J29" s="42"/>
      <c r="K29" s="23" t="s">
        <v>82</v>
      </c>
      <c r="L29" s="1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">
      <c r="A30" s="15"/>
      <c r="B30" s="20" t="s">
        <v>113</v>
      </c>
      <c r="C30" s="21" t="s">
        <v>97</v>
      </c>
      <c r="D30" s="42" t="str">
        <f>IF(D20="","",(+D26/D27))</f>
        <v/>
      </c>
      <c r="E30" s="23" t="s">
        <v>82</v>
      </c>
      <c r="F30" s="15"/>
      <c r="G30" s="1"/>
      <c r="H30" s="20" t="s">
        <v>114</v>
      </c>
      <c r="I30" s="21" t="s">
        <v>115</v>
      </c>
      <c r="J30" s="42"/>
      <c r="K30" s="23" t="s">
        <v>82</v>
      </c>
      <c r="L30" s="1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">
      <c r="A31" s="15"/>
      <c r="B31" s="20" t="s">
        <v>116</v>
      </c>
      <c r="C31" s="21" t="s">
        <v>117</v>
      </c>
      <c r="D31" s="42" t="str">
        <f>IF(D20="","",(D20+D25^2/64.4))</f>
        <v/>
      </c>
      <c r="E31" s="23" t="s">
        <v>82</v>
      </c>
      <c r="F31" s="15"/>
      <c r="G31" s="1"/>
      <c r="H31" s="20" t="s">
        <v>118</v>
      </c>
      <c r="I31" s="21" t="s">
        <v>119</v>
      </c>
      <c r="J31" s="42"/>
      <c r="K31" s="23" t="s">
        <v>120</v>
      </c>
      <c r="L31" s="1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">
      <c r="A32" s="15"/>
      <c r="B32" s="20" t="s">
        <v>121</v>
      </c>
      <c r="C32" s="21" t="s">
        <v>122</v>
      </c>
      <c r="D32" s="42" t="str">
        <f>IF(D20="","",((0.5*D20*D20*D16+0.33*D20*0.5*D20*D17*D20+0.33*D20*0.5*D20*D18*D20)/D26))</f>
        <v/>
      </c>
      <c r="E32" s="23" t="s">
        <v>82</v>
      </c>
      <c r="F32" s="15"/>
      <c r="G32" s="1"/>
      <c r="H32" s="46"/>
      <c r="I32" s="8"/>
      <c r="J32" s="47"/>
      <c r="K32" s="48"/>
      <c r="L32" s="1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">
      <c r="A33" s="15"/>
      <c r="B33" s="20" t="s">
        <v>123</v>
      </c>
      <c r="C33" s="21" t="s">
        <v>124</v>
      </c>
      <c r="D33" s="42" t="str">
        <f>IF(D20="","",((62.4*D32*D26+1.94*D23*D25)/1000))</f>
        <v/>
      </c>
      <c r="E33" s="23" t="s">
        <v>120</v>
      </c>
      <c r="F33" s="15"/>
      <c r="G33" s="1"/>
      <c r="H33" s="1"/>
      <c r="I33" s="1"/>
      <c r="J33" s="4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.5" customHeight="1" x14ac:dyDescent="0.2">
      <c r="A34" s="15"/>
      <c r="B34" s="50"/>
      <c r="C34" s="51"/>
      <c r="D34" s="30"/>
      <c r="E34" s="31"/>
      <c r="F34" s="15"/>
      <c r="G34" s="1"/>
      <c r="H34" s="1"/>
      <c r="I34" s="1"/>
      <c r="J34" s="4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">
      <c r="A35" s="15"/>
      <c r="B35" s="1"/>
      <c r="C35" s="1"/>
      <c r="D35" s="1"/>
      <c r="E35" s="1"/>
      <c r="F35" s="1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2">
      <c r="A36" s="15"/>
      <c r="B36" s="15"/>
      <c r="C36" s="15"/>
      <c r="D36" s="35"/>
      <c r="E36" s="15"/>
      <c r="F36" s="1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2">
      <c r="A37" s="15"/>
      <c r="B37" s="15"/>
      <c r="C37" s="15"/>
      <c r="D37" s="35"/>
      <c r="E37" s="15"/>
      <c r="F37" s="15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">
      <c r="A38" s="15"/>
      <c r="B38" s="15"/>
      <c r="C38" s="15"/>
      <c r="D38" s="35"/>
      <c r="E38" s="15"/>
      <c r="F38" s="1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2">
      <c r="A39" s="15"/>
      <c r="B39" s="15"/>
      <c r="C39" s="15"/>
      <c r="D39" s="35"/>
      <c r="E39" s="15"/>
      <c r="F39" s="15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2">
      <c r="A40" s="15"/>
      <c r="B40" s="15"/>
      <c r="C40" s="15"/>
      <c r="D40" s="35"/>
      <c r="E40" s="15"/>
      <c r="F40" s="1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2">
      <c r="A41" s="15"/>
      <c r="B41" s="15"/>
      <c r="C41" s="15"/>
      <c r="D41" s="35"/>
      <c r="E41" s="15"/>
      <c r="F41" s="15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2">
      <c r="A42" s="15"/>
      <c r="B42" s="15"/>
      <c r="C42" s="15"/>
      <c r="D42" s="35"/>
      <c r="E42" s="15"/>
      <c r="F42" s="15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2">
      <c r="A48" s="15"/>
      <c r="B48" s="15"/>
      <c r="C48" s="15"/>
      <c r="D48" s="35"/>
      <c r="E48" s="15"/>
      <c r="F48" s="15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2">
      <c r="A49" s="15"/>
      <c r="B49" s="15"/>
      <c r="C49" s="15"/>
      <c r="D49" s="15"/>
      <c r="E49" s="15"/>
      <c r="F49" s="15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">
      <c r="A50" s="15"/>
      <c r="B50" s="15"/>
      <c r="C50" s="15"/>
      <c r="D50" s="15"/>
      <c r="E50" s="15"/>
      <c r="F50" s="15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2">
      <c r="A51" s="15"/>
      <c r="B51" s="15"/>
      <c r="C51" s="15"/>
      <c r="D51" s="15"/>
      <c r="E51" s="15"/>
      <c r="F51" s="1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2">
      <c r="A52" s="15"/>
      <c r="B52" s="15"/>
      <c r="C52" s="15"/>
      <c r="D52" s="15"/>
      <c r="E52" s="15"/>
      <c r="F52" s="15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2">
      <c r="A53" s="15"/>
      <c r="B53" s="15"/>
      <c r="C53" s="15"/>
      <c r="D53" s="15"/>
      <c r="E53" s="15"/>
      <c r="F53" s="15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2">
      <c r="A54" s="15"/>
      <c r="B54" s="15"/>
      <c r="C54" s="15"/>
      <c r="D54" s="15"/>
      <c r="E54" s="15"/>
      <c r="F54" s="15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2">
      <c r="A55" s="15"/>
      <c r="B55" s="15"/>
      <c r="C55" s="15"/>
      <c r="D55" s="15"/>
      <c r="E55" s="15"/>
      <c r="F55" s="15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2">
      <c r="A56" s="15"/>
      <c r="B56" s="15"/>
      <c r="C56" s="15"/>
      <c r="D56" s="15"/>
      <c r="E56" s="15"/>
      <c r="F56" s="15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2">
      <c r="A57" s="15"/>
      <c r="B57" s="15"/>
      <c r="C57" s="15"/>
      <c r="D57" s="15"/>
      <c r="E57" s="15"/>
      <c r="F57" s="15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2">
      <c r="A58" s="15"/>
      <c r="B58" s="15"/>
      <c r="C58" s="15"/>
      <c r="D58" s="15"/>
      <c r="E58" s="15"/>
      <c r="F58" s="15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2">
      <c r="A59" s="15"/>
      <c r="B59" s="15"/>
      <c r="C59" s="15"/>
      <c r="D59" s="15"/>
      <c r="E59" s="15"/>
      <c r="F59" s="1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2">
      <c r="A60" s="15"/>
      <c r="B60" s="15"/>
      <c r="C60" s="15"/>
      <c r="D60" s="15"/>
      <c r="E60" s="15"/>
      <c r="F60" s="15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2">
      <c r="A61" s="15"/>
      <c r="B61" s="15"/>
      <c r="C61" s="15"/>
      <c r="D61" s="15"/>
      <c r="E61" s="15"/>
      <c r="F61" s="1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2">
      <c r="A62" s="15"/>
      <c r="B62" s="15"/>
      <c r="C62" s="15"/>
      <c r="D62" s="15"/>
      <c r="E62" s="15"/>
      <c r="F62" s="15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5"/>
      <c r="B63" s="15"/>
      <c r="C63" s="15"/>
      <c r="D63" s="15"/>
      <c r="E63" s="15"/>
      <c r="F63" s="15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5"/>
      <c r="B64" s="15"/>
      <c r="C64" s="15"/>
      <c r="D64" s="15"/>
      <c r="E64" s="15"/>
      <c r="F64" s="15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5"/>
      <c r="B65" s="15"/>
      <c r="C65" s="15"/>
      <c r="D65" s="15"/>
      <c r="E65" s="15"/>
      <c r="F65" s="15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5"/>
      <c r="B66" s="15"/>
      <c r="C66" s="15"/>
      <c r="D66" s="15"/>
      <c r="E66" s="15"/>
      <c r="F66" s="15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5"/>
      <c r="B67" s="15"/>
      <c r="C67" s="15"/>
      <c r="D67" s="15"/>
      <c r="E67" s="15"/>
      <c r="F67" s="15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5"/>
      <c r="B68" s="15"/>
      <c r="C68" s="15"/>
      <c r="D68" s="15"/>
      <c r="E68" s="15"/>
      <c r="F68" s="1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5"/>
      <c r="B69" s="15"/>
      <c r="C69" s="15"/>
      <c r="D69" s="15"/>
      <c r="E69" s="15"/>
      <c r="F69" s="1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5"/>
      <c r="B70" s="15"/>
      <c r="C70" s="15"/>
      <c r="D70" s="15"/>
      <c r="E70" s="15"/>
      <c r="F70" s="15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5"/>
      <c r="B71" s="15"/>
      <c r="C71" s="15"/>
      <c r="D71" s="15"/>
      <c r="E71" s="15"/>
      <c r="F71" s="1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5"/>
      <c r="B72" s="15"/>
      <c r="C72" s="15"/>
      <c r="D72" s="15"/>
      <c r="E72" s="15"/>
      <c r="F72" s="1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5"/>
      <c r="B73" s="15"/>
      <c r="C73" s="15"/>
      <c r="D73" s="15"/>
      <c r="E73" s="15"/>
      <c r="F73" s="15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5"/>
      <c r="B74" s="15"/>
      <c r="C74" s="15"/>
      <c r="D74" s="15"/>
      <c r="E74" s="15"/>
      <c r="F74" s="15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5"/>
      <c r="B75" s="15"/>
      <c r="C75" s="15"/>
      <c r="D75" s="15"/>
      <c r="E75" s="15"/>
      <c r="F75" s="15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5"/>
      <c r="B76" s="15"/>
      <c r="C76" s="15"/>
      <c r="D76" s="15"/>
      <c r="E76" s="15"/>
      <c r="F76" s="15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5"/>
      <c r="B77" s="15"/>
      <c r="C77" s="15"/>
      <c r="D77" s="15"/>
      <c r="E77" s="15"/>
      <c r="F77" s="15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5"/>
      <c r="B78" s="15"/>
      <c r="C78" s="15"/>
      <c r="D78" s="15"/>
      <c r="E78" s="15"/>
      <c r="F78" s="15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5"/>
      <c r="B79" s="15"/>
      <c r="C79" s="15"/>
      <c r="D79" s="15"/>
      <c r="E79" s="15"/>
      <c r="F79" s="15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5"/>
      <c r="B80" s="15"/>
      <c r="C80" s="15"/>
      <c r="D80" s="15"/>
      <c r="E80" s="15"/>
      <c r="F80" s="15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5"/>
      <c r="B81" s="15"/>
      <c r="C81" s="15"/>
      <c r="D81" s="15"/>
      <c r="E81" s="15"/>
      <c r="F81" s="15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5"/>
      <c r="B82" s="15"/>
      <c r="C82" s="15"/>
      <c r="D82" s="15"/>
      <c r="E82" s="15"/>
      <c r="F82" s="15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5"/>
      <c r="B83" s="15"/>
      <c r="C83" s="15"/>
      <c r="D83" s="15"/>
      <c r="E83" s="15"/>
      <c r="F83" s="15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5"/>
      <c r="B84" s="15"/>
      <c r="C84" s="15"/>
      <c r="D84" s="15"/>
      <c r="E84" s="15"/>
      <c r="F84" s="15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5"/>
      <c r="B85" s="15"/>
      <c r="C85" s="15"/>
      <c r="D85" s="15"/>
      <c r="E85" s="15"/>
      <c r="F85" s="15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5"/>
      <c r="B86" s="15"/>
      <c r="C86" s="15"/>
      <c r="D86" s="15"/>
      <c r="E86" s="15"/>
      <c r="F86" s="15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5"/>
      <c r="B87" s="15"/>
      <c r="C87" s="15"/>
      <c r="D87" s="15"/>
      <c r="E87" s="15"/>
      <c r="F87" s="1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5"/>
      <c r="B88" s="15"/>
      <c r="C88" s="15"/>
      <c r="D88" s="15"/>
      <c r="E88" s="15"/>
      <c r="F88" s="1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5"/>
      <c r="B89" s="15"/>
      <c r="C89" s="15"/>
      <c r="D89" s="15"/>
      <c r="E89" s="15"/>
      <c r="F89" s="1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5"/>
      <c r="B90" s="15"/>
      <c r="C90" s="15"/>
      <c r="D90" s="15"/>
      <c r="E90" s="15"/>
      <c r="F90" s="15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5"/>
      <c r="B91" s="15"/>
      <c r="C91" s="15"/>
      <c r="D91" s="15"/>
      <c r="E91" s="15"/>
      <c r="F91" s="15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5"/>
      <c r="B92" s="15"/>
      <c r="C92" s="15"/>
      <c r="D92" s="15"/>
      <c r="E92" s="15"/>
      <c r="F92" s="1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5"/>
      <c r="B93" s="15"/>
      <c r="C93" s="15"/>
      <c r="D93" s="15"/>
      <c r="E93" s="15"/>
      <c r="F93" s="1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5"/>
      <c r="B94" s="15"/>
      <c r="C94" s="15"/>
      <c r="D94" s="15"/>
      <c r="E94" s="15"/>
      <c r="F94" s="15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5"/>
      <c r="B95" s="15"/>
      <c r="C95" s="15"/>
      <c r="D95" s="15"/>
      <c r="E95" s="15"/>
      <c r="F95" s="1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5"/>
      <c r="B96" s="15"/>
      <c r="C96" s="15"/>
      <c r="D96" s="15"/>
      <c r="E96" s="15"/>
      <c r="F96" s="15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5"/>
      <c r="B97" s="15"/>
      <c r="C97" s="15"/>
      <c r="D97" s="15"/>
      <c r="E97" s="15"/>
      <c r="F97" s="15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5"/>
      <c r="B98" s="15"/>
      <c r="C98" s="15"/>
      <c r="D98" s="15"/>
      <c r="E98" s="15"/>
      <c r="F98" s="15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5"/>
      <c r="B99" s="15"/>
      <c r="C99" s="15"/>
      <c r="D99" s="15"/>
      <c r="E99" s="15"/>
      <c r="F99" s="1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5"/>
      <c r="B100" s="15"/>
      <c r="C100" s="15"/>
      <c r="D100" s="15"/>
      <c r="E100" s="15"/>
      <c r="F100" s="15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5"/>
      <c r="B101" s="15"/>
      <c r="C101" s="15"/>
      <c r="D101" s="15"/>
      <c r="E101" s="15"/>
      <c r="F101" s="15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5"/>
      <c r="B102" s="15"/>
      <c r="C102" s="15"/>
      <c r="D102" s="15"/>
      <c r="E102" s="15"/>
      <c r="F102" s="1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5"/>
      <c r="B103" s="15"/>
      <c r="C103" s="15"/>
      <c r="D103" s="15"/>
      <c r="E103" s="15"/>
      <c r="F103" s="15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5"/>
      <c r="B104" s="15"/>
      <c r="C104" s="15"/>
      <c r="D104" s="15"/>
      <c r="E104" s="15"/>
      <c r="F104" s="1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5"/>
      <c r="B105" s="15"/>
      <c r="C105" s="15"/>
      <c r="D105" s="15"/>
      <c r="E105" s="15"/>
      <c r="F105" s="1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5"/>
      <c r="B106" s="15"/>
      <c r="C106" s="15"/>
      <c r="D106" s="15"/>
      <c r="E106" s="15"/>
      <c r="F106" s="1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5"/>
      <c r="B107" s="15"/>
      <c r="C107" s="15"/>
      <c r="D107" s="15"/>
      <c r="E107" s="15"/>
      <c r="F107" s="15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5"/>
      <c r="B108" s="15"/>
      <c r="C108" s="15"/>
      <c r="D108" s="15"/>
      <c r="E108" s="15"/>
      <c r="F108" s="15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5"/>
      <c r="B109" s="15"/>
      <c r="C109" s="15"/>
      <c r="D109" s="15"/>
      <c r="E109" s="15"/>
      <c r="F109" s="15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5"/>
      <c r="B110" s="15"/>
      <c r="C110" s="15"/>
      <c r="D110" s="15"/>
      <c r="E110" s="15"/>
      <c r="F110" s="15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5"/>
      <c r="B111" s="15"/>
      <c r="C111" s="15"/>
      <c r="D111" s="15"/>
      <c r="E111" s="15"/>
      <c r="F111" s="15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5"/>
      <c r="B112" s="15"/>
      <c r="C112" s="15"/>
      <c r="D112" s="15"/>
      <c r="E112" s="15"/>
      <c r="F112" s="1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5"/>
      <c r="B113" s="15"/>
      <c r="C113" s="15"/>
      <c r="D113" s="15"/>
      <c r="E113" s="15"/>
      <c r="F113" s="15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5"/>
      <c r="B114" s="15"/>
      <c r="C114" s="15"/>
      <c r="D114" s="15"/>
      <c r="E114" s="15"/>
      <c r="F114" s="15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5"/>
      <c r="B115" s="15"/>
      <c r="C115" s="15"/>
      <c r="D115" s="15"/>
      <c r="E115" s="15"/>
      <c r="F115" s="15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5"/>
      <c r="B116" s="15"/>
      <c r="C116" s="15"/>
      <c r="D116" s="15"/>
      <c r="E116" s="15"/>
      <c r="F116" s="1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5"/>
      <c r="B117" s="15"/>
      <c r="C117" s="15"/>
      <c r="D117" s="15"/>
      <c r="E117" s="15"/>
      <c r="F117" s="1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5"/>
      <c r="B118" s="15"/>
      <c r="C118" s="15"/>
      <c r="D118" s="15"/>
      <c r="E118" s="15"/>
      <c r="F118" s="1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5"/>
      <c r="B119" s="15"/>
      <c r="C119" s="15"/>
      <c r="D119" s="15"/>
      <c r="E119" s="15"/>
      <c r="F119" s="1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5"/>
      <c r="B120" s="15"/>
      <c r="C120" s="15"/>
      <c r="D120" s="15"/>
      <c r="E120" s="15"/>
      <c r="F120" s="15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5"/>
      <c r="B121" s="15"/>
      <c r="C121" s="15"/>
      <c r="D121" s="15"/>
      <c r="E121" s="15"/>
      <c r="F121" s="1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5"/>
      <c r="B122" s="15"/>
      <c r="C122" s="15"/>
      <c r="D122" s="15"/>
      <c r="E122" s="15"/>
      <c r="F122" s="15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5"/>
      <c r="B123" s="15"/>
      <c r="C123" s="15"/>
      <c r="D123" s="15"/>
      <c r="E123" s="15"/>
      <c r="F123" s="1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5"/>
      <c r="B124" s="15"/>
      <c r="C124" s="15"/>
      <c r="D124" s="15"/>
      <c r="E124" s="15"/>
      <c r="F124" s="15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5"/>
      <c r="B125" s="15"/>
      <c r="C125" s="15"/>
      <c r="D125" s="15"/>
      <c r="E125" s="15"/>
      <c r="F125" s="15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5"/>
      <c r="B126" s="15"/>
      <c r="C126" s="15"/>
      <c r="D126" s="15"/>
      <c r="E126" s="15"/>
      <c r="F126" s="15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5"/>
      <c r="B127" s="15"/>
      <c r="C127" s="15"/>
      <c r="D127" s="15"/>
      <c r="E127" s="15"/>
      <c r="F127" s="15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5"/>
      <c r="B128" s="15"/>
      <c r="C128" s="15"/>
      <c r="D128" s="15"/>
      <c r="E128" s="15"/>
      <c r="F128" s="15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5"/>
      <c r="B129" s="15"/>
      <c r="C129" s="15"/>
      <c r="D129" s="15"/>
      <c r="E129" s="15"/>
      <c r="F129" s="15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5"/>
      <c r="B130" s="15"/>
      <c r="C130" s="15"/>
      <c r="D130" s="15"/>
      <c r="E130" s="15"/>
      <c r="F130" s="15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5"/>
      <c r="B131" s="15"/>
      <c r="C131" s="15"/>
      <c r="D131" s="15"/>
      <c r="E131" s="15"/>
      <c r="F131" s="15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5"/>
      <c r="B132" s="15"/>
      <c r="C132" s="15"/>
      <c r="D132" s="15"/>
      <c r="E132" s="15"/>
      <c r="F132" s="15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5"/>
      <c r="B133" s="15"/>
      <c r="C133" s="15"/>
      <c r="D133" s="15"/>
      <c r="E133" s="15"/>
      <c r="F133" s="15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5"/>
      <c r="B134" s="15"/>
      <c r="C134" s="15"/>
      <c r="D134" s="15"/>
      <c r="E134" s="15"/>
      <c r="F134" s="15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5"/>
      <c r="B135" s="15"/>
      <c r="C135" s="15"/>
      <c r="D135" s="15"/>
      <c r="E135" s="15"/>
      <c r="F135" s="15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A2:F2"/>
    <mergeCell ref="G2:L2"/>
    <mergeCell ref="B4:F4"/>
    <mergeCell ref="H4:L4"/>
    <mergeCell ref="B5:F5"/>
    <mergeCell ref="H5:L5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1000"/>
  <sheetViews>
    <sheetView workbookViewId="0">
      <selection sqref="A1:H1"/>
    </sheetView>
  </sheetViews>
  <sheetFormatPr defaultColWidth="12.5703125" defaultRowHeight="15" customHeight="1" x14ac:dyDescent="0.2"/>
  <cols>
    <col min="1" max="16" width="12.5703125" customWidth="1"/>
    <col min="17" max="33" width="11.42578125" customWidth="1"/>
  </cols>
  <sheetData>
    <row r="1" spans="1:33" ht="24.75" customHeight="1" x14ac:dyDescent="0.2">
      <c r="A1" s="370" t="s">
        <v>125</v>
      </c>
      <c r="B1" s="371"/>
      <c r="C1" s="371"/>
      <c r="D1" s="371"/>
      <c r="E1" s="371"/>
      <c r="F1" s="371"/>
      <c r="G1" s="371"/>
      <c r="H1" s="372"/>
      <c r="I1" s="370" t="s">
        <v>125</v>
      </c>
      <c r="J1" s="371"/>
      <c r="K1" s="371"/>
      <c r="L1" s="371"/>
      <c r="M1" s="371"/>
      <c r="N1" s="371"/>
      <c r="O1" s="371"/>
      <c r="P1" s="372"/>
      <c r="Q1" s="52"/>
      <c r="R1" s="52"/>
      <c r="S1" s="52"/>
      <c r="T1" s="52"/>
      <c r="U1" s="52"/>
      <c r="V1" s="53"/>
      <c r="W1" s="53"/>
      <c r="X1" s="53"/>
      <c r="Y1" s="53"/>
      <c r="Z1" s="53"/>
      <c r="AA1" s="53"/>
      <c r="AB1" s="53"/>
      <c r="AC1" s="53"/>
      <c r="AD1" s="53"/>
      <c r="AE1" s="52"/>
      <c r="AF1" s="52"/>
      <c r="AG1" s="52"/>
    </row>
    <row r="2" spans="1:33" ht="27" customHeight="1" x14ac:dyDescent="0.35">
      <c r="A2" s="52"/>
      <c r="B2" s="52"/>
      <c r="C2" s="52"/>
      <c r="D2" s="54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</row>
    <row r="3" spans="1:33" ht="27" customHeight="1" x14ac:dyDescent="0.35">
      <c r="A3" s="52"/>
      <c r="B3" s="52"/>
      <c r="C3" s="52"/>
      <c r="D3" s="54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</row>
    <row r="4" spans="1:33" ht="27" customHeight="1" x14ac:dyDescent="0.35">
      <c r="A4" s="52"/>
      <c r="B4" s="52"/>
      <c r="C4" s="52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</row>
    <row r="5" spans="1:33" ht="27" customHeight="1" x14ac:dyDescent="0.35">
      <c r="A5" s="52"/>
      <c r="B5" s="52"/>
      <c r="C5" s="52"/>
      <c r="D5" s="5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</row>
    <row r="6" spans="1:33" ht="27" customHeight="1" x14ac:dyDescent="0.35">
      <c r="A6" s="52"/>
      <c r="B6" s="52"/>
      <c r="C6" s="52"/>
      <c r="D6" s="54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</row>
    <row r="7" spans="1:33" x14ac:dyDescent="0.2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</row>
    <row r="8" spans="1:33" x14ac:dyDescent="0.2">
      <c r="A8" s="52"/>
      <c r="B8" s="55" t="s">
        <v>70</v>
      </c>
      <c r="C8" s="52"/>
      <c r="D8" s="55"/>
      <c r="E8" s="56" t="s">
        <v>71</v>
      </c>
      <c r="F8" s="57"/>
      <c r="G8" s="58" t="s">
        <v>126</v>
      </c>
      <c r="H8" s="55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x14ac:dyDescent="0.2">
      <c r="A9" s="52"/>
      <c r="B9" s="55" t="s">
        <v>73</v>
      </c>
      <c r="C9" s="52"/>
      <c r="D9" s="55"/>
      <c r="E9" s="56" t="s">
        <v>74</v>
      </c>
      <c r="F9" s="59"/>
      <c r="G9" s="58" t="s">
        <v>66</v>
      </c>
      <c r="H9" s="55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</row>
    <row r="10" spans="1:33" x14ac:dyDescent="0.2">
      <c r="A10" s="52"/>
      <c r="B10" s="55" t="s">
        <v>75</v>
      </c>
      <c r="C10" s="52"/>
      <c r="D10" s="55"/>
      <c r="E10" s="56" t="s">
        <v>76</v>
      </c>
      <c r="F10" s="59"/>
      <c r="G10" s="58" t="s">
        <v>66</v>
      </c>
      <c r="H10" s="55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</row>
    <row r="11" spans="1:33" x14ac:dyDescent="0.2">
      <c r="A11" s="52"/>
      <c r="B11" s="55" t="s">
        <v>127</v>
      </c>
      <c r="C11" s="52"/>
      <c r="D11" s="55"/>
      <c r="E11" s="56" t="str">
        <f>IF(F11="","n =",IF(ISNUMBER(F11),"n =","SCS ="))</f>
        <v>n =</v>
      </c>
      <c r="F11" s="60"/>
      <c r="G11" s="58"/>
      <c r="H11" s="55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</row>
    <row r="12" spans="1:33" x14ac:dyDescent="0.2">
      <c r="A12" s="52"/>
      <c r="B12" s="55" t="s">
        <v>128</v>
      </c>
      <c r="C12" s="52"/>
      <c r="D12" s="55"/>
      <c r="E12" s="56" t="s">
        <v>129</v>
      </c>
      <c r="F12" s="61"/>
      <c r="G12" s="58" t="s">
        <v>66</v>
      </c>
      <c r="H12" s="55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</row>
    <row r="13" spans="1:33" x14ac:dyDescent="0.2">
      <c r="A13" s="52"/>
      <c r="B13" s="52"/>
      <c r="C13" s="55"/>
      <c r="D13" s="55"/>
      <c r="E13" s="56" t="s">
        <v>52</v>
      </c>
      <c r="F13" s="62"/>
      <c r="G13" s="58"/>
      <c r="H13" s="55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</row>
    <row r="14" spans="1:33" x14ac:dyDescent="0.2">
      <c r="A14" s="55"/>
      <c r="B14" s="55"/>
      <c r="C14" s="55"/>
      <c r="D14" s="55"/>
      <c r="E14" s="55"/>
      <c r="F14" s="55"/>
      <c r="G14" s="55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</row>
    <row r="15" spans="1:33" ht="15.75" customHeight="1" x14ac:dyDescent="0.25">
      <c r="A15" s="63" t="s">
        <v>130</v>
      </c>
      <c r="B15" s="63" t="s">
        <v>131</v>
      </c>
      <c r="C15" s="63" t="s">
        <v>130</v>
      </c>
      <c r="D15" s="63" t="s">
        <v>132</v>
      </c>
      <c r="E15" s="63" t="s">
        <v>133</v>
      </c>
      <c r="F15" s="63" t="s">
        <v>130</v>
      </c>
      <c r="G15" s="63" t="s">
        <v>130</v>
      </c>
      <c r="H15" s="63" t="s">
        <v>134</v>
      </c>
      <c r="I15" s="64"/>
      <c r="J15" s="64"/>
      <c r="K15" s="64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</row>
    <row r="16" spans="1:33" ht="15.75" customHeight="1" x14ac:dyDescent="0.25">
      <c r="A16" s="65" t="s">
        <v>135</v>
      </c>
      <c r="B16" s="65" t="s">
        <v>136</v>
      </c>
      <c r="C16" s="65" t="s">
        <v>137</v>
      </c>
      <c r="D16" s="65" t="s">
        <v>138</v>
      </c>
      <c r="E16" s="65" t="s">
        <v>139</v>
      </c>
      <c r="F16" s="65" t="s">
        <v>140</v>
      </c>
      <c r="G16" s="65" t="s">
        <v>141</v>
      </c>
      <c r="H16" s="65" t="s">
        <v>142</v>
      </c>
      <c r="I16" s="64"/>
      <c r="J16" s="64"/>
      <c r="K16" s="64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</row>
    <row r="17" spans="1:33" ht="15.75" customHeight="1" x14ac:dyDescent="0.25">
      <c r="A17" s="65" t="s">
        <v>143</v>
      </c>
      <c r="B17" s="65" t="s">
        <v>144</v>
      </c>
      <c r="C17" s="65" t="s">
        <v>145</v>
      </c>
      <c r="D17" s="65" t="s">
        <v>146</v>
      </c>
      <c r="E17" s="65" t="s">
        <v>147</v>
      </c>
      <c r="F17" s="65" t="s">
        <v>148</v>
      </c>
      <c r="G17" s="65" t="s">
        <v>149</v>
      </c>
      <c r="H17" s="65" t="s">
        <v>150</v>
      </c>
      <c r="I17" s="64"/>
      <c r="J17" s="64"/>
      <c r="K17" s="64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</row>
    <row r="18" spans="1:33" ht="15.75" customHeight="1" x14ac:dyDescent="0.25">
      <c r="A18" s="66" t="s">
        <v>151</v>
      </c>
      <c r="B18" s="66"/>
      <c r="C18" s="66" t="s">
        <v>152</v>
      </c>
      <c r="D18" s="66" t="s">
        <v>151</v>
      </c>
      <c r="E18" s="66" t="s">
        <v>151</v>
      </c>
      <c r="F18" s="66" t="s">
        <v>153</v>
      </c>
      <c r="G18" s="66" t="s">
        <v>154</v>
      </c>
      <c r="H18" s="66" t="s">
        <v>52</v>
      </c>
      <c r="I18" s="52"/>
      <c r="J18" s="64" t="s">
        <v>155</v>
      </c>
      <c r="K18" s="64"/>
      <c r="L18" s="52"/>
      <c r="M18" s="52"/>
      <c r="N18" s="52"/>
      <c r="O18" s="52"/>
      <c r="P18" s="52"/>
      <c r="Q18" s="52" t="s">
        <v>156</v>
      </c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</row>
    <row r="19" spans="1:33" x14ac:dyDescent="0.2">
      <c r="A19" s="67"/>
      <c r="B19" s="68"/>
      <c r="C19" s="69">
        <f t="shared" ref="C19:C39" si="0">0.5*($F$8+($F$9+$F$10)*A19+$F$8)*A19</f>
        <v>0</v>
      </c>
      <c r="D19" s="69">
        <f t="shared" ref="D19:D39" si="1">+(1+$F$9^2)^0.5*A19+(1+$F$10^2)^0.5*A19+$F$8</f>
        <v>0</v>
      </c>
      <c r="E19" s="69">
        <f t="shared" ref="E19:E39" si="2">IF(D19=0,0,+C19/D19)</f>
        <v>0</v>
      </c>
      <c r="F19" s="70">
        <f t="shared" ref="F19:F39" si="3">IF(B19="",0,1.486/B19*E19^(2/3)*$F$12^0.5)</f>
        <v>0</v>
      </c>
      <c r="G19" s="70">
        <f t="shared" ref="G19:G39" si="4">+F19*C19</f>
        <v>0</v>
      </c>
      <c r="H19" s="69">
        <f t="shared" ref="H19:H39" si="5">IF(C19=0,0,((($F$9+$F$10)*A19+$F$8)*G19^2/(32.2*C19^3))^0.5)</f>
        <v>0</v>
      </c>
      <c r="I19" s="52"/>
      <c r="J19" s="52">
        <f t="shared" ref="J19:J39" si="6">F19*E19</f>
        <v>0</v>
      </c>
      <c r="K19" s="52"/>
      <c r="L19" s="52"/>
      <c r="M19" s="52"/>
      <c r="N19" s="52"/>
      <c r="O19" s="52"/>
      <c r="P19" s="52"/>
      <c r="Q19" s="52">
        <v>2</v>
      </c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</row>
    <row r="20" spans="1:33" x14ac:dyDescent="0.2">
      <c r="A20" s="67"/>
      <c r="B20" s="68"/>
      <c r="C20" s="69">
        <f t="shared" si="0"/>
        <v>0</v>
      </c>
      <c r="D20" s="69">
        <f t="shared" si="1"/>
        <v>0</v>
      </c>
      <c r="E20" s="69">
        <f t="shared" si="2"/>
        <v>0</v>
      </c>
      <c r="F20" s="70">
        <f t="shared" si="3"/>
        <v>0</v>
      </c>
      <c r="G20" s="70">
        <f t="shared" si="4"/>
        <v>0</v>
      </c>
      <c r="H20" s="69">
        <f t="shared" si="5"/>
        <v>0</v>
      </c>
      <c r="I20" s="52"/>
      <c r="J20" s="52">
        <f t="shared" si="6"/>
        <v>0</v>
      </c>
      <c r="K20" s="52"/>
      <c r="L20" s="52"/>
      <c r="M20" s="52"/>
      <c r="N20" s="52"/>
      <c r="O20" s="52"/>
      <c r="P20" s="52"/>
      <c r="Q20" s="52">
        <v>1</v>
      </c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</row>
    <row r="21" spans="1:33" ht="15.75" customHeight="1" x14ac:dyDescent="0.2">
      <c r="A21" s="67"/>
      <c r="B21" s="68"/>
      <c r="C21" s="69">
        <f t="shared" si="0"/>
        <v>0</v>
      </c>
      <c r="D21" s="69">
        <f t="shared" si="1"/>
        <v>0</v>
      </c>
      <c r="E21" s="69">
        <f t="shared" si="2"/>
        <v>0</v>
      </c>
      <c r="F21" s="70">
        <f t="shared" si="3"/>
        <v>0</v>
      </c>
      <c r="G21" s="70">
        <f t="shared" si="4"/>
        <v>0</v>
      </c>
      <c r="H21" s="69">
        <f t="shared" si="5"/>
        <v>0</v>
      </c>
      <c r="I21" s="52"/>
      <c r="J21" s="52">
        <f t="shared" si="6"/>
        <v>0</v>
      </c>
      <c r="K21" s="52"/>
      <c r="L21" s="52"/>
      <c r="M21" s="52"/>
      <c r="N21" s="52"/>
      <c r="O21" s="52"/>
      <c r="P21" s="52"/>
      <c r="Q21" s="52">
        <v>1</v>
      </c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</row>
    <row r="22" spans="1:33" ht="15.75" customHeight="1" x14ac:dyDescent="0.2">
      <c r="A22" s="67"/>
      <c r="B22" s="68"/>
      <c r="C22" s="69">
        <f t="shared" si="0"/>
        <v>0</v>
      </c>
      <c r="D22" s="69">
        <f t="shared" si="1"/>
        <v>0</v>
      </c>
      <c r="E22" s="69">
        <f t="shared" si="2"/>
        <v>0</v>
      </c>
      <c r="F22" s="70">
        <f t="shared" si="3"/>
        <v>0</v>
      </c>
      <c r="G22" s="70">
        <f t="shared" si="4"/>
        <v>0</v>
      </c>
      <c r="H22" s="69">
        <f t="shared" si="5"/>
        <v>0</v>
      </c>
      <c r="I22" s="52"/>
      <c r="J22" s="52">
        <f t="shared" si="6"/>
        <v>0</v>
      </c>
      <c r="K22" s="52"/>
      <c r="L22" s="52"/>
      <c r="M22" s="52"/>
      <c r="N22" s="52"/>
      <c r="O22" s="52"/>
      <c r="P22" s="52"/>
      <c r="Q22" s="52">
        <v>4</v>
      </c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</row>
    <row r="23" spans="1:33" ht="15.75" customHeight="1" x14ac:dyDescent="0.2">
      <c r="A23" s="67"/>
      <c r="B23" s="68"/>
      <c r="C23" s="69">
        <f t="shared" si="0"/>
        <v>0</v>
      </c>
      <c r="D23" s="69">
        <f t="shared" si="1"/>
        <v>0</v>
      </c>
      <c r="E23" s="69">
        <f t="shared" si="2"/>
        <v>0</v>
      </c>
      <c r="F23" s="70">
        <f t="shared" si="3"/>
        <v>0</v>
      </c>
      <c r="G23" s="70">
        <f t="shared" si="4"/>
        <v>0</v>
      </c>
      <c r="H23" s="69">
        <f t="shared" si="5"/>
        <v>0</v>
      </c>
      <c r="I23" s="52"/>
      <c r="J23" s="52">
        <f t="shared" si="6"/>
        <v>0</v>
      </c>
      <c r="K23" s="52"/>
      <c r="L23" s="52"/>
      <c r="M23" s="52"/>
      <c r="N23" s="52"/>
      <c r="O23" s="52"/>
      <c r="P23" s="52"/>
      <c r="Q23" s="52">
        <v>3</v>
      </c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</row>
    <row r="24" spans="1:33" ht="15.75" customHeight="1" x14ac:dyDescent="0.2">
      <c r="A24" s="67"/>
      <c r="B24" s="68"/>
      <c r="C24" s="69">
        <f t="shared" si="0"/>
        <v>0</v>
      </c>
      <c r="D24" s="69">
        <f t="shared" si="1"/>
        <v>0</v>
      </c>
      <c r="E24" s="69">
        <f t="shared" si="2"/>
        <v>0</v>
      </c>
      <c r="F24" s="70">
        <f t="shared" si="3"/>
        <v>0</v>
      </c>
      <c r="G24" s="70">
        <f t="shared" si="4"/>
        <v>0</v>
      </c>
      <c r="H24" s="69">
        <f t="shared" si="5"/>
        <v>0</v>
      </c>
      <c r="I24" s="52"/>
      <c r="J24" s="52">
        <f t="shared" si="6"/>
        <v>0</v>
      </c>
      <c r="K24" s="52"/>
      <c r="L24" s="52"/>
      <c r="M24" s="52"/>
      <c r="N24" s="52"/>
      <c r="O24" s="52"/>
      <c r="P24" s="52"/>
      <c r="Q24" s="52">
        <v>4</v>
      </c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</row>
    <row r="25" spans="1:33" ht="15.75" customHeight="1" x14ac:dyDescent="0.2">
      <c r="A25" s="67"/>
      <c r="B25" s="68"/>
      <c r="C25" s="69">
        <f t="shared" si="0"/>
        <v>0</v>
      </c>
      <c r="D25" s="69">
        <f t="shared" si="1"/>
        <v>0</v>
      </c>
      <c r="E25" s="69">
        <f t="shared" si="2"/>
        <v>0</v>
      </c>
      <c r="F25" s="70">
        <f t="shared" si="3"/>
        <v>0</v>
      </c>
      <c r="G25" s="70">
        <f t="shared" si="4"/>
        <v>0</v>
      </c>
      <c r="H25" s="69">
        <f t="shared" si="5"/>
        <v>0</v>
      </c>
      <c r="I25" s="52"/>
      <c r="J25" s="52">
        <f t="shared" si="6"/>
        <v>0</v>
      </c>
      <c r="K25" s="52"/>
      <c r="L25" s="52"/>
      <c r="M25" s="52"/>
      <c r="N25" s="52"/>
      <c r="O25" s="52"/>
      <c r="P25" s="52"/>
      <c r="Q25" s="52">
        <v>8</v>
      </c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</row>
    <row r="26" spans="1:33" ht="15.75" customHeight="1" x14ac:dyDescent="0.2">
      <c r="A26" s="67"/>
      <c r="B26" s="68"/>
      <c r="C26" s="69">
        <f t="shared" si="0"/>
        <v>0</v>
      </c>
      <c r="D26" s="69">
        <f t="shared" si="1"/>
        <v>0</v>
      </c>
      <c r="E26" s="69">
        <f t="shared" si="2"/>
        <v>0</v>
      </c>
      <c r="F26" s="70">
        <f t="shared" si="3"/>
        <v>0</v>
      </c>
      <c r="G26" s="70">
        <f t="shared" si="4"/>
        <v>0</v>
      </c>
      <c r="H26" s="69">
        <f t="shared" si="5"/>
        <v>0</v>
      </c>
      <c r="I26" s="52"/>
      <c r="J26" s="52">
        <f t="shared" si="6"/>
        <v>0</v>
      </c>
      <c r="K26" s="52"/>
      <c r="L26" s="52"/>
      <c r="M26" s="52"/>
      <c r="N26" s="52"/>
      <c r="O26" s="52"/>
      <c r="P26" s="52"/>
      <c r="Q26" s="52">
        <v>26</v>
      </c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</row>
    <row r="27" spans="1:33" ht="15.75" customHeight="1" x14ac:dyDescent="0.2">
      <c r="A27" s="67"/>
      <c r="B27" s="68"/>
      <c r="C27" s="69">
        <f t="shared" si="0"/>
        <v>0</v>
      </c>
      <c r="D27" s="69">
        <f t="shared" si="1"/>
        <v>0</v>
      </c>
      <c r="E27" s="69">
        <f t="shared" si="2"/>
        <v>0</v>
      </c>
      <c r="F27" s="70">
        <f t="shared" si="3"/>
        <v>0</v>
      </c>
      <c r="G27" s="70">
        <f t="shared" si="4"/>
        <v>0</v>
      </c>
      <c r="H27" s="69">
        <f t="shared" si="5"/>
        <v>0</v>
      </c>
      <c r="I27" s="52"/>
      <c r="J27" s="52">
        <f t="shared" si="6"/>
        <v>0</v>
      </c>
      <c r="K27" s="52"/>
      <c r="L27" s="52"/>
      <c r="M27" s="52"/>
      <c r="N27" s="52"/>
      <c r="O27" s="52"/>
      <c r="P27" s="52"/>
      <c r="Q27" s="52">
        <v>18</v>
      </c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</row>
    <row r="28" spans="1:33" ht="15.75" customHeight="1" x14ac:dyDescent="0.2">
      <c r="A28" s="67"/>
      <c r="B28" s="68"/>
      <c r="C28" s="69">
        <f t="shared" si="0"/>
        <v>0</v>
      </c>
      <c r="D28" s="69">
        <f t="shared" si="1"/>
        <v>0</v>
      </c>
      <c r="E28" s="69">
        <f t="shared" si="2"/>
        <v>0</v>
      </c>
      <c r="F28" s="70">
        <f t="shared" si="3"/>
        <v>0</v>
      </c>
      <c r="G28" s="70">
        <f t="shared" si="4"/>
        <v>0</v>
      </c>
      <c r="H28" s="69">
        <f t="shared" si="5"/>
        <v>0</v>
      </c>
      <c r="I28" s="52"/>
      <c r="J28" s="52">
        <f t="shared" si="6"/>
        <v>0</v>
      </c>
      <c r="K28" s="52"/>
      <c r="L28" s="52"/>
      <c r="M28" s="52"/>
      <c r="N28" s="52"/>
      <c r="O28" s="52"/>
      <c r="P28" s="52"/>
      <c r="Q28" s="52">
        <v>27</v>
      </c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</row>
    <row r="29" spans="1:33" ht="15.75" customHeight="1" x14ac:dyDescent="0.2">
      <c r="A29" s="67"/>
      <c r="B29" s="68"/>
      <c r="C29" s="69">
        <f t="shared" si="0"/>
        <v>0</v>
      </c>
      <c r="D29" s="69">
        <f t="shared" si="1"/>
        <v>0</v>
      </c>
      <c r="E29" s="69">
        <f t="shared" si="2"/>
        <v>0</v>
      </c>
      <c r="F29" s="70">
        <f t="shared" si="3"/>
        <v>0</v>
      </c>
      <c r="G29" s="70">
        <f t="shared" si="4"/>
        <v>0</v>
      </c>
      <c r="H29" s="69">
        <f t="shared" si="5"/>
        <v>0</v>
      </c>
      <c r="I29" s="52"/>
      <c r="J29" s="52">
        <f t="shared" si="6"/>
        <v>0</v>
      </c>
      <c r="K29" s="52"/>
      <c r="L29" s="52"/>
      <c r="M29" s="52"/>
      <c r="N29" s="52"/>
      <c r="O29" s="52"/>
      <c r="P29" s="52"/>
      <c r="Q29" s="52">
        <v>13</v>
      </c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</row>
    <row r="30" spans="1:33" ht="15.75" customHeight="1" x14ac:dyDescent="0.2">
      <c r="A30" s="67"/>
      <c r="B30" s="68"/>
      <c r="C30" s="69">
        <f t="shared" si="0"/>
        <v>0</v>
      </c>
      <c r="D30" s="69">
        <f t="shared" si="1"/>
        <v>0</v>
      </c>
      <c r="E30" s="69">
        <f t="shared" si="2"/>
        <v>0</v>
      </c>
      <c r="F30" s="70">
        <f t="shared" si="3"/>
        <v>0</v>
      </c>
      <c r="G30" s="70">
        <f t="shared" si="4"/>
        <v>0</v>
      </c>
      <c r="H30" s="69">
        <f t="shared" si="5"/>
        <v>0</v>
      </c>
      <c r="I30" s="52"/>
      <c r="J30" s="52">
        <f t="shared" si="6"/>
        <v>0</v>
      </c>
      <c r="K30" s="52"/>
      <c r="L30" s="52"/>
      <c r="M30" s="52"/>
      <c r="N30" s="52"/>
      <c r="O30" s="52"/>
      <c r="P30" s="52"/>
      <c r="Q30" s="52">
        <v>13</v>
      </c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</row>
    <row r="31" spans="1:33" ht="15.75" customHeight="1" x14ac:dyDescent="0.2">
      <c r="A31" s="67"/>
      <c r="B31" s="68"/>
      <c r="C31" s="69">
        <f t="shared" si="0"/>
        <v>0</v>
      </c>
      <c r="D31" s="69">
        <f t="shared" si="1"/>
        <v>0</v>
      </c>
      <c r="E31" s="69">
        <f t="shared" si="2"/>
        <v>0</v>
      </c>
      <c r="F31" s="70">
        <f t="shared" si="3"/>
        <v>0</v>
      </c>
      <c r="G31" s="70">
        <f t="shared" si="4"/>
        <v>0</v>
      </c>
      <c r="H31" s="69">
        <f t="shared" si="5"/>
        <v>0</v>
      </c>
      <c r="I31" s="52"/>
      <c r="J31" s="52">
        <f t="shared" si="6"/>
        <v>0</v>
      </c>
      <c r="K31" s="52"/>
      <c r="L31" s="52"/>
      <c r="M31" s="52"/>
      <c r="N31" s="52"/>
      <c r="O31" s="52"/>
      <c r="P31" s="52"/>
      <c r="Q31" s="52">
        <v>12</v>
      </c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</row>
    <row r="32" spans="1:33" ht="15.75" customHeight="1" x14ac:dyDescent="0.2">
      <c r="A32" s="67"/>
      <c r="B32" s="68"/>
      <c r="C32" s="69">
        <f t="shared" si="0"/>
        <v>0</v>
      </c>
      <c r="D32" s="69">
        <f t="shared" si="1"/>
        <v>0</v>
      </c>
      <c r="E32" s="69">
        <f t="shared" si="2"/>
        <v>0</v>
      </c>
      <c r="F32" s="70">
        <f t="shared" si="3"/>
        <v>0</v>
      </c>
      <c r="G32" s="70">
        <f t="shared" si="4"/>
        <v>0</v>
      </c>
      <c r="H32" s="69">
        <f t="shared" si="5"/>
        <v>0</v>
      </c>
      <c r="I32" s="52"/>
      <c r="J32" s="52">
        <f t="shared" si="6"/>
        <v>0</v>
      </c>
      <c r="K32" s="52"/>
      <c r="L32" s="52"/>
      <c r="M32" s="52"/>
      <c r="N32" s="52"/>
      <c r="O32" s="52"/>
      <c r="P32" s="52"/>
      <c r="Q32" s="52">
        <v>10</v>
      </c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</row>
    <row r="33" spans="1:33" ht="15.75" customHeight="1" x14ac:dyDescent="0.2">
      <c r="A33" s="67"/>
      <c r="B33" s="68"/>
      <c r="C33" s="69">
        <f t="shared" si="0"/>
        <v>0</v>
      </c>
      <c r="D33" s="69">
        <f t="shared" si="1"/>
        <v>0</v>
      </c>
      <c r="E33" s="69">
        <f t="shared" si="2"/>
        <v>0</v>
      </c>
      <c r="F33" s="70">
        <f t="shared" si="3"/>
        <v>0</v>
      </c>
      <c r="G33" s="70">
        <f t="shared" si="4"/>
        <v>0</v>
      </c>
      <c r="H33" s="69">
        <f t="shared" si="5"/>
        <v>0</v>
      </c>
      <c r="I33" s="52"/>
      <c r="J33" s="52">
        <f t="shared" si="6"/>
        <v>0</v>
      </c>
      <c r="K33" s="52"/>
      <c r="L33" s="52"/>
      <c r="M33" s="52"/>
      <c r="N33" s="52"/>
      <c r="O33" s="52"/>
      <c r="P33" s="52"/>
      <c r="Q33" s="52">
        <v>12</v>
      </c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</row>
    <row r="34" spans="1:33" ht="15.75" customHeight="1" x14ac:dyDescent="0.2">
      <c r="A34" s="67"/>
      <c r="B34" s="68"/>
      <c r="C34" s="69">
        <f t="shared" si="0"/>
        <v>0</v>
      </c>
      <c r="D34" s="69">
        <f t="shared" si="1"/>
        <v>0</v>
      </c>
      <c r="E34" s="69">
        <f t="shared" si="2"/>
        <v>0</v>
      </c>
      <c r="F34" s="70">
        <f t="shared" si="3"/>
        <v>0</v>
      </c>
      <c r="G34" s="70">
        <f t="shared" si="4"/>
        <v>0</v>
      </c>
      <c r="H34" s="69">
        <f t="shared" si="5"/>
        <v>0</v>
      </c>
      <c r="I34" s="52"/>
      <c r="J34" s="52">
        <f t="shared" si="6"/>
        <v>0</v>
      </c>
      <c r="K34" s="52"/>
      <c r="L34" s="52"/>
      <c r="M34" s="52"/>
      <c r="N34" s="52"/>
      <c r="O34" s="52"/>
      <c r="P34" s="52"/>
      <c r="Q34" s="52">
        <v>10</v>
      </c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</row>
    <row r="35" spans="1:33" ht="15.75" customHeight="1" x14ac:dyDescent="0.2">
      <c r="A35" s="67"/>
      <c r="B35" s="68"/>
      <c r="C35" s="69">
        <f t="shared" si="0"/>
        <v>0</v>
      </c>
      <c r="D35" s="69">
        <f t="shared" si="1"/>
        <v>0</v>
      </c>
      <c r="E35" s="69">
        <f t="shared" si="2"/>
        <v>0</v>
      </c>
      <c r="F35" s="70">
        <f t="shared" si="3"/>
        <v>0</v>
      </c>
      <c r="G35" s="70">
        <f t="shared" si="4"/>
        <v>0</v>
      </c>
      <c r="H35" s="69">
        <f t="shared" si="5"/>
        <v>0</v>
      </c>
      <c r="I35" s="52"/>
      <c r="J35" s="52">
        <f t="shared" si="6"/>
        <v>0</v>
      </c>
      <c r="K35" s="52"/>
      <c r="L35" s="52"/>
      <c r="M35" s="52"/>
      <c r="N35" s="52"/>
      <c r="O35" s="52"/>
      <c r="P35" s="52"/>
      <c r="Q35" s="52">
        <v>7</v>
      </c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</row>
    <row r="36" spans="1:33" ht="15.75" customHeight="1" x14ac:dyDescent="0.2">
      <c r="A36" s="67"/>
      <c r="B36" s="68"/>
      <c r="C36" s="69">
        <f t="shared" si="0"/>
        <v>0</v>
      </c>
      <c r="D36" s="69">
        <f t="shared" si="1"/>
        <v>0</v>
      </c>
      <c r="E36" s="69">
        <f t="shared" si="2"/>
        <v>0</v>
      </c>
      <c r="F36" s="70">
        <f t="shared" si="3"/>
        <v>0</v>
      </c>
      <c r="G36" s="70">
        <f t="shared" si="4"/>
        <v>0</v>
      </c>
      <c r="H36" s="69">
        <f t="shared" si="5"/>
        <v>0</v>
      </c>
      <c r="I36" s="52"/>
      <c r="J36" s="52">
        <f t="shared" si="6"/>
        <v>0</v>
      </c>
      <c r="K36" s="52"/>
      <c r="L36" s="52"/>
      <c r="M36" s="52"/>
      <c r="N36" s="52"/>
      <c r="O36" s="52"/>
      <c r="P36" s="52"/>
      <c r="Q36" s="52">
        <v>6</v>
      </c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</row>
    <row r="37" spans="1:33" ht="15.75" customHeight="1" x14ac:dyDescent="0.2">
      <c r="A37" s="67"/>
      <c r="B37" s="68"/>
      <c r="C37" s="69">
        <f t="shared" si="0"/>
        <v>0</v>
      </c>
      <c r="D37" s="69">
        <f t="shared" si="1"/>
        <v>0</v>
      </c>
      <c r="E37" s="69">
        <f t="shared" si="2"/>
        <v>0</v>
      </c>
      <c r="F37" s="70">
        <f t="shared" si="3"/>
        <v>0</v>
      </c>
      <c r="G37" s="70">
        <f t="shared" si="4"/>
        <v>0</v>
      </c>
      <c r="H37" s="69">
        <f t="shared" si="5"/>
        <v>0</v>
      </c>
      <c r="I37" s="52"/>
      <c r="J37" s="52">
        <f t="shared" si="6"/>
        <v>0</v>
      </c>
      <c r="K37" s="52"/>
      <c r="L37" s="52"/>
      <c r="M37" s="52"/>
      <c r="N37" s="52"/>
      <c r="O37" s="52"/>
      <c r="P37" s="52"/>
      <c r="Q37" s="52">
        <v>6</v>
      </c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</row>
    <row r="38" spans="1:33" ht="15.75" customHeight="1" x14ac:dyDescent="0.2">
      <c r="A38" s="67"/>
      <c r="B38" s="68"/>
      <c r="C38" s="69">
        <f t="shared" si="0"/>
        <v>0</v>
      </c>
      <c r="D38" s="69">
        <f t="shared" si="1"/>
        <v>0</v>
      </c>
      <c r="E38" s="69">
        <f t="shared" si="2"/>
        <v>0</v>
      </c>
      <c r="F38" s="70">
        <f t="shared" si="3"/>
        <v>0</v>
      </c>
      <c r="G38" s="70">
        <f t="shared" si="4"/>
        <v>0</v>
      </c>
      <c r="H38" s="69">
        <f t="shared" si="5"/>
        <v>0</v>
      </c>
      <c r="I38" s="52"/>
      <c r="J38" s="52">
        <f t="shared" si="6"/>
        <v>0</v>
      </c>
      <c r="K38" s="52"/>
      <c r="L38" s="52"/>
      <c r="M38" s="52"/>
      <c r="N38" s="52"/>
      <c r="O38" s="52"/>
      <c r="P38" s="52"/>
      <c r="Q38" s="52">
        <v>6</v>
      </c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</row>
    <row r="39" spans="1:33" ht="15.75" customHeight="1" x14ac:dyDescent="0.2">
      <c r="A39" s="67"/>
      <c r="B39" s="68"/>
      <c r="C39" s="69">
        <f t="shared" si="0"/>
        <v>0</v>
      </c>
      <c r="D39" s="69">
        <f t="shared" si="1"/>
        <v>0</v>
      </c>
      <c r="E39" s="69">
        <f t="shared" si="2"/>
        <v>0</v>
      </c>
      <c r="F39" s="70">
        <f t="shared" si="3"/>
        <v>0</v>
      </c>
      <c r="G39" s="70">
        <f t="shared" si="4"/>
        <v>0</v>
      </c>
      <c r="H39" s="69">
        <f t="shared" si="5"/>
        <v>0</v>
      </c>
      <c r="I39" s="52"/>
      <c r="J39" s="52">
        <f t="shared" si="6"/>
        <v>0</v>
      </c>
      <c r="K39" s="52"/>
      <c r="L39" s="52"/>
      <c r="M39" s="52"/>
      <c r="N39" s="52"/>
      <c r="O39" s="52"/>
      <c r="P39" s="52"/>
      <c r="Q39" s="52">
        <v>6</v>
      </c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</row>
    <row r="40" spans="1:33" ht="15.75" customHeight="1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</row>
    <row r="41" spans="1:33" ht="15.75" customHeight="1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</row>
    <row r="42" spans="1:33" ht="15.75" customHeight="1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</row>
    <row r="43" spans="1:33" ht="15.75" customHeight="1" x14ac:dyDescent="0.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</row>
    <row r="44" spans="1:33" ht="15.75" customHeight="1" x14ac:dyDescent="0.2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</row>
    <row r="45" spans="1:33" ht="15.75" customHeight="1" x14ac:dyDescent="0.2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</row>
    <row r="46" spans="1:33" ht="15.75" customHeight="1" x14ac:dyDescent="0.2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</row>
    <row r="47" spans="1:33" ht="15.75" customHeight="1" x14ac:dyDescent="0.2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</row>
    <row r="48" spans="1:33" ht="15.75" customHeight="1" x14ac:dyDescent="0.2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</row>
    <row r="49" spans="1:33" ht="15.75" customHeight="1" x14ac:dyDescent="0.2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</row>
    <row r="50" spans="1:33" ht="15.75" customHeight="1" x14ac:dyDescent="0.2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</row>
    <row r="51" spans="1:33" ht="15.75" customHeight="1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</row>
    <row r="52" spans="1:33" ht="15.75" customHeight="1" x14ac:dyDescent="0.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</row>
    <row r="53" spans="1:33" ht="15.75" customHeight="1" x14ac:dyDescent="0.2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</row>
    <row r="54" spans="1:33" ht="15.75" customHeight="1" x14ac:dyDescent="0.2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</row>
    <row r="55" spans="1:33" ht="15.75" customHeight="1" x14ac:dyDescent="0.2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</row>
    <row r="56" spans="1:33" ht="15.75" customHeight="1" x14ac:dyDescent="0.2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</row>
    <row r="57" spans="1:33" ht="15.75" customHeight="1" x14ac:dyDescent="0.2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</row>
    <row r="58" spans="1:33" ht="15.75" customHeight="1" x14ac:dyDescent="0.2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</row>
    <row r="59" spans="1:33" ht="15.75" customHeight="1" x14ac:dyDescent="0.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</row>
    <row r="60" spans="1:33" ht="15.75" customHeight="1" x14ac:dyDescent="0.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</row>
    <row r="61" spans="1:33" ht="15.75" customHeight="1" x14ac:dyDescent="0.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</row>
    <row r="62" spans="1:33" ht="15.75" customHeight="1" x14ac:dyDescent="0.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</row>
    <row r="63" spans="1:33" ht="15.75" customHeight="1" x14ac:dyDescent="0.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</row>
    <row r="64" spans="1:33" ht="15.75" customHeight="1" x14ac:dyDescent="0.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</row>
    <row r="65" spans="1:33" ht="15.75" customHeight="1" x14ac:dyDescent="0.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</row>
    <row r="66" spans="1:33" ht="15.75" customHeight="1" x14ac:dyDescent="0.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</row>
    <row r="67" spans="1:33" ht="15.75" customHeight="1" x14ac:dyDescent="0.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</row>
    <row r="68" spans="1:33" ht="15.75" customHeight="1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</row>
    <row r="69" spans="1:33" ht="15.75" customHeight="1" x14ac:dyDescent="0.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</row>
    <row r="70" spans="1:33" ht="15.75" customHeight="1" x14ac:dyDescent="0.2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</row>
    <row r="71" spans="1:33" ht="15.75" customHeight="1" x14ac:dyDescent="0.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</row>
    <row r="72" spans="1:33" ht="15.75" customHeight="1" x14ac:dyDescent="0.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</row>
    <row r="73" spans="1:33" ht="15.75" customHeight="1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</row>
    <row r="74" spans="1:33" ht="15.75" customHeight="1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</row>
    <row r="75" spans="1:33" ht="15.75" customHeight="1" x14ac:dyDescent="0.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</row>
    <row r="76" spans="1:33" ht="15.75" customHeight="1" x14ac:dyDescent="0.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</row>
    <row r="77" spans="1:33" ht="15.75" customHeight="1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</row>
    <row r="78" spans="1:33" ht="15.75" customHeight="1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</row>
    <row r="79" spans="1:33" ht="15.75" customHeight="1" x14ac:dyDescent="0.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</row>
    <row r="80" spans="1:33" ht="15.75" customHeight="1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</row>
    <row r="81" spans="1:33" ht="15.7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</row>
    <row r="82" spans="1:33" ht="15.75" customHeight="1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</row>
    <row r="83" spans="1:33" ht="15.75" customHeight="1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</row>
    <row r="84" spans="1:33" ht="15.75" customHeight="1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</row>
    <row r="85" spans="1:33" ht="15.75" customHeight="1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</row>
    <row r="86" spans="1:33" ht="15.75" customHeight="1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</row>
    <row r="87" spans="1:33" ht="15.75" customHeight="1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</row>
    <row r="88" spans="1:33" ht="15.75" customHeight="1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</row>
    <row r="89" spans="1:33" ht="15.75" customHeight="1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</row>
    <row r="90" spans="1:33" ht="15.75" customHeight="1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</row>
    <row r="91" spans="1:33" ht="15.75" customHeight="1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</row>
    <row r="92" spans="1:33" ht="15.75" customHeight="1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</row>
    <row r="93" spans="1:33" ht="15.75" customHeight="1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</row>
    <row r="94" spans="1:33" ht="15.75" customHeight="1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</row>
    <row r="95" spans="1:33" ht="15.7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</row>
    <row r="96" spans="1:33" ht="15.75" customHeight="1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</row>
    <row r="97" spans="1:33" ht="15.75" customHeight="1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</row>
    <row r="98" spans="1:33" ht="15.75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</row>
    <row r="99" spans="1:33" ht="15.75" customHeight="1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</row>
    <row r="100" spans="1:33" ht="15.75" customHeight="1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</row>
    <row r="101" spans="1:33" ht="15.75" customHeigh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</row>
    <row r="102" spans="1:33" ht="15.75" customHeight="1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</row>
    <row r="103" spans="1:33" ht="15.75" customHeight="1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</row>
    <row r="104" spans="1:33" ht="15.75" customHeight="1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</row>
    <row r="105" spans="1:33" ht="15.75" customHeight="1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</row>
    <row r="106" spans="1:33" ht="15.75" customHeight="1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</row>
    <row r="107" spans="1:33" ht="15.75" customHeight="1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</row>
    <row r="108" spans="1:33" ht="15.75" customHeight="1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</row>
    <row r="109" spans="1:33" ht="15.75" customHeight="1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</row>
    <row r="110" spans="1:33" ht="15.75" customHeight="1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</row>
    <row r="111" spans="1:33" ht="15.75" customHeight="1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</row>
    <row r="112" spans="1:33" ht="15.75" customHeight="1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</row>
    <row r="113" spans="1:33" ht="15.75" customHeight="1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</row>
    <row r="114" spans="1:33" ht="15.75" customHeight="1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</row>
    <row r="115" spans="1:33" ht="15.75" customHeight="1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</row>
    <row r="116" spans="1:33" ht="15.75" customHeight="1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</row>
    <row r="117" spans="1:33" ht="15.75" customHeight="1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</row>
    <row r="118" spans="1:33" ht="15.75" customHeight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</row>
    <row r="119" spans="1:33" ht="15.75" customHeight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</row>
    <row r="120" spans="1:33" ht="15.75" customHeight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</row>
    <row r="121" spans="1:33" ht="15.75" customHeight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</row>
    <row r="122" spans="1:33" ht="15.75" customHeight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</row>
    <row r="123" spans="1:33" ht="15.75" customHeight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</row>
    <row r="124" spans="1:33" ht="15.75" customHeight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</row>
    <row r="125" spans="1:33" ht="15.75" customHeight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</row>
    <row r="126" spans="1:33" ht="15.75" customHeight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</row>
    <row r="127" spans="1:33" ht="15.75" customHeight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</row>
    <row r="128" spans="1:33" ht="15.75" customHeight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</row>
    <row r="129" spans="1:33" ht="15.75" customHeight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</row>
    <row r="130" spans="1:33" ht="15.75" customHeight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</row>
    <row r="131" spans="1:33" ht="15.75" customHeight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</row>
    <row r="132" spans="1:33" ht="15.75" customHeight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</row>
    <row r="133" spans="1:33" ht="15.75" customHeight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</row>
    <row r="134" spans="1:33" ht="15.75" customHeight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</row>
    <row r="135" spans="1:33" ht="15.75" customHeight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</row>
    <row r="136" spans="1:33" ht="15.75" customHeight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</row>
    <row r="137" spans="1:33" ht="15.75" customHeight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</row>
    <row r="138" spans="1:33" ht="15.75" customHeight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</row>
    <row r="139" spans="1:33" ht="15.75" customHeight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</row>
    <row r="140" spans="1:33" ht="15.75" customHeight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</row>
    <row r="141" spans="1:33" ht="15.75" customHeight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</row>
    <row r="142" spans="1:33" ht="15.75" customHeight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</row>
    <row r="143" spans="1:33" ht="15.75" customHeight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</row>
    <row r="144" spans="1:33" ht="15.75" customHeight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</row>
    <row r="145" spans="1:33" ht="15.75" customHeight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</row>
    <row r="146" spans="1:33" ht="15.75" customHeight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</row>
    <row r="147" spans="1:33" ht="15.75" customHeight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</row>
    <row r="148" spans="1:33" ht="15.75" customHeight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</row>
    <row r="149" spans="1:33" ht="15.75" customHeight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</row>
    <row r="150" spans="1:33" ht="15.75" customHeight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</row>
    <row r="151" spans="1:33" ht="15.75" customHeight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</row>
    <row r="152" spans="1:33" ht="15.75" customHeight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</row>
    <row r="153" spans="1:33" ht="15.75" customHeight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</row>
    <row r="154" spans="1:33" ht="15.75" customHeight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</row>
    <row r="155" spans="1:33" ht="15.75" customHeight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</row>
    <row r="156" spans="1:33" ht="15.75" customHeight="1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</row>
    <row r="157" spans="1:33" ht="15.75" customHeight="1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</row>
    <row r="158" spans="1:33" ht="15.75" customHeight="1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</row>
    <row r="159" spans="1:33" ht="15.75" customHeight="1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</row>
    <row r="160" spans="1:33" ht="15.75" customHeight="1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</row>
    <row r="161" spans="1:33" ht="15.75" customHeight="1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</row>
    <row r="162" spans="1:33" ht="15.75" customHeight="1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</row>
    <row r="163" spans="1:33" ht="15.75" customHeight="1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</row>
    <row r="164" spans="1:33" ht="15.75" customHeight="1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</row>
    <row r="165" spans="1:33" ht="15.75" customHeight="1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</row>
    <row r="166" spans="1:33" ht="15.75" customHeight="1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</row>
    <row r="167" spans="1:33" ht="15.75" customHeight="1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</row>
    <row r="168" spans="1:33" ht="15.75" customHeight="1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</row>
    <row r="169" spans="1:33" ht="15.75" customHeight="1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</row>
    <row r="170" spans="1:33" ht="15.75" customHeight="1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</row>
    <row r="171" spans="1:33" ht="15.75" customHeight="1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</row>
    <row r="172" spans="1:33" ht="15.7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</row>
    <row r="173" spans="1:33" ht="15.75" customHeight="1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</row>
    <row r="174" spans="1:33" ht="15.75" customHeight="1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</row>
    <row r="175" spans="1:33" ht="15.75" customHeight="1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</row>
    <row r="176" spans="1:33" ht="15.75" customHeight="1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</row>
    <row r="177" spans="1:33" ht="15.7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</row>
    <row r="178" spans="1:33" ht="15.7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</row>
    <row r="179" spans="1:33" ht="15.7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</row>
    <row r="180" spans="1:33" ht="15.7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</row>
    <row r="181" spans="1:33" ht="15.7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</row>
    <row r="182" spans="1:33" ht="15.7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</row>
    <row r="183" spans="1:33" ht="15.7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</row>
    <row r="184" spans="1:33" ht="15.7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</row>
    <row r="185" spans="1:33" ht="15.7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</row>
    <row r="186" spans="1:33" ht="15.7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</row>
    <row r="187" spans="1:33" ht="15.7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</row>
    <row r="188" spans="1:33" ht="15.7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</row>
    <row r="189" spans="1:33" ht="15.7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</row>
    <row r="190" spans="1:33" ht="15.7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</row>
    <row r="191" spans="1:33" ht="15.7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</row>
    <row r="192" spans="1:33" ht="15.7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</row>
    <row r="193" spans="1:33" ht="15.7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</row>
    <row r="194" spans="1:33" ht="15.7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</row>
    <row r="195" spans="1:33" ht="15.7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</row>
    <row r="196" spans="1:33" ht="15.7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</row>
    <row r="197" spans="1:33" ht="15.7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</row>
    <row r="198" spans="1:33" ht="15.7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</row>
    <row r="199" spans="1:33" ht="15.7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</row>
    <row r="200" spans="1:33" ht="15.7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</row>
    <row r="201" spans="1:33" ht="15.7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</row>
    <row r="202" spans="1:33" ht="15.7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</row>
    <row r="203" spans="1:33" ht="15.7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</row>
    <row r="204" spans="1:33" ht="15.7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</row>
    <row r="205" spans="1:33" ht="15.7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</row>
    <row r="206" spans="1:33" ht="15.7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</row>
    <row r="207" spans="1:33" ht="15.7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</row>
    <row r="208" spans="1:33" ht="15.7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</row>
    <row r="209" spans="1:33" ht="15.7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</row>
    <row r="210" spans="1:33" ht="15.7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</row>
    <row r="211" spans="1:33" ht="15.7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</row>
    <row r="212" spans="1:33" ht="15.7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</row>
    <row r="213" spans="1:33" ht="15.7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</row>
    <row r="214" spans="1:33" ht="15.7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</row>
    <row r="215" spans="1:33" ht="15.7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</row>
    <row r="216" spans="1:33" ht="15.7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</row>
    <row r="217" spans="1:33" ht="15.7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</row>
    <row r="218" spans="1:33" ht="15.7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</row>
    <row r="219" spans="1:33" ht="15.7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</row>
    <row r="220" spans="1:33" ht="15.7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</row>
    <row r="221" spans="1:33" ht="15.7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</row>
    <row r="222" spans="1:33" ht="15.7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</row>
    <row r="223" spans="1:33" ht="15.7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</row>
    <row r="224" spans="1:33" ht="15.7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</row>
    <row r="225" spans="1:33" ht="15.7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</row>
    <row r="226" spans="1:33" ht="15.7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</row>
    <row r="227" spans="1:33" ht="15.7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</row>
    <row r="228" spans="1:33" ht="15.7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</row>
    <row r="229" spans="1:33" ht="15.7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</row>
    <row r="230" spans="1:33" ht="15.7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</row>
    <row r="231" spans="1:33" ht="15.7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</row>
    <row r="232" spans="1:33" ht="15.7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</row>
    <row r="233" spans="1:33" ht="15.7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</row>
    <row r="234" spans="1:33" ht="15.7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</row>
    <row r="235" spans="1:33" ht="15.7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</row>
    <row r="236" spans="1:33" ht="15.7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</row>
    <row r="237" spans="1:33" ht="15.7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</row>
    <row r="238" spans="1:33" ht="15.7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</row>
    <row r="239" spans="1:33" ht="15.7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</row>
    <row r="240" spans="1:33" ht="15.7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</row>
    <row r="241" spans="1:33" ht="15.7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</row>
    <row r="242" spans="1:33" ht="15.7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</row>
    <row r="243" spans="1:33" ht="15.7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</row>
    <row r="244" spans="1:33" ht="15.7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</row>
    <row r="245" spans="1:33" ht="15.7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</row>
    <row r="246" spans="1:33" ht="15.7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</row>
    <row r="247" spans="1:33" ht="15.7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</row>
    <row r="248" spans="1:33" ht="15.7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</row>
    <row r="249" spans="1:33" ht="15.7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</row>
    <row r="250" spans="1:33" ht="15.7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</row>
    <row r="251" spans="1:33" ht="15.7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</row>
    <row r="252" spans="1:33" ht="15.7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</row>
    <row r="253" spans="1:33" ht="15.7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</row>
    <row r="254" spans="1:33" ht="15.7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</row>
    <row r="255" spans="1:33" ht="15.7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</row>
    <row r="256" spans="1:33" ht="15.7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</row>
    <row r="257" spans="1:33" ht="15.7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</row>
    <row r="258" spans="1:33" ht="15.7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</row>
    <row r="259" spans="1:33" ht="15.7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</row>
    <row r="260" spans="1:33" ht="15.7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</row>
    <row r="261" spans="1:33" ht="15.7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</row>
    <row r="262" spans="1:33" ht="15.7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</row>
    <row r="263" spans="1:33" ht="15.7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</row>
    <row r="264" spans="1:33" ht="15.7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</row>
    <row r="265" spans="1:33" ht="15.7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</row>
    <row r="266" spans="1:33" ht="15.7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</row>
    <row r="267" spans="1:33" ht="15.7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</row>
    <row r="268" spans="1:33" ht="15.7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</row>
    <row r="269" spans="1:33" ht="15.7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</row>
    <row r="270" spans="1:33" ht="15.7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</row>
    <row r="271" spans="1:33" ht="15.7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</row>
    <row r="272" spans="1:33" ht="15.7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</row>
    <row r="273" spans="1:33" ht="15.7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</row>
    <row r="274" spans="1:33" ht="15.7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</row>
    <row r="275" spans="1:33" ht="15.7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</row>
    <row r="276" spans="1:33" ht="15.7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</row>
    <row r="277" spans="1:33" ht="15.7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</row>
    <row r="278" spans="1:33" ht="15.7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</row>
    <row r="279" spans="1:33" ht="15.7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</row>
    <row r="280" spans="1:33" ht="15.7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</row>
    <row r="281" spans="1:33" ht="15.7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</row>
    <row r="282" spans="1:33" ht="15.7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</row>
    <row r="283" spans="1:33" ht="15.7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</row>
    <row r="284" spans="1:33" ht="15.7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</row>
    <row r="285" spans="1:33" ht="15.7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</row>
    <row r="286" spans="1:33" ht="15.7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</row>
    <row r="287" spans="1:33" ht="15.7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</row>
    <row r="288" spans="1:33" ht="15.7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</row>
    <row r="289" spans="1:33" ht="15.7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</row>
    <row r="290" spans="1:33" ht="15.7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</row>
    <row r="291" spans="1:33" ht="15.7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</row>
    <row r="292" spans="1:33" ht="15.7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</row>
    <row r="293" spans="1:33" ht="15.7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</row>
    <row r="294" spans="1:33" ht="15.7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</row>
    <row r="295" spans="1:33" ht="15.7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</row>
    <row r="296" spans="1:33" ht="15.7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</row>
    <row r="297" spans="1:33" ht="15.7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</row>
    <row r="298" spans="1:33" ht="15.7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</row>
    <row r="299" spans="1:33" ht="15.7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</row>
    <row r="300" spans="1:33" ht="15.7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</row>
    <row r="301" spans="1:33" ht="15.7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</row>
    <row r="302" spans="1:33" ht="15.7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</row>
    <row r="303" spans="1:33" ht="15.7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</row>
    <row r="304" spans="1:33" ht="15.7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</row>
    <row r="305" spans="1:33" ht="15.7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</row>
    <row r="306" spans="1:33" ht="15.7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</row>
    <row r="307" spans="1:33" ht="15.7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</row>
    <row r="308" spans="1:33" ht="15.7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</row>
    <row r="309" spans="1:33" ht="15.7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</row>
    <row r="310" spans="1:33" ht="15.7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</row>
    <row r="311" spans="1:33" ht="15.7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</row>
    <row r="312" spans="1:33" ht="15.7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</row>
    <row r="313" spans="1:33" ht="15.7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</row>
    <row r="314" spans="1:33" ht="15.7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</row>
    <row r="315" spans="1:33" ht="15.7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</row>
    <row r="316" spans="1:33" ht="15.7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</row>
    <row r="317" spans="1:33" ht="15.7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</row>
    <row r="318" spans="1:33" ht="15.7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</row>
    <row r="319" spans="1:33" ht="15.7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</row>
    <row r="320" spans="1:33" ht="15.7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</row>
    <row r="321" spans="1:33" ht="15.7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</row>
    <row r="322" spans="1:33" ht="15.7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</row>
    <row r="323" spans="1:33" ht="15.7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</row>
    <row r="324" spans="1:33" ht="15.7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</row>
    <row r="325" spans="1:33" ht="15.7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</row>
    <row r="326" spans="1:33" ht="15.7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</row>
    <row r="327" spans="1:33" ht="15.7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</row>
    <row r="328" spans="1:33" ht="15.7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</row>
    <row r="329" spans="1:33" ht="15.7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</row>
    <row r="330" spans="1:33" ht="15.7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</row>
    <row r="331" spans="1:33" ht="15.7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</row>
    <row r="332" spans="1:33" ht="15.7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</row>
    <row r="333" spans="1:33" ht="15.7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</row>
    <row r="334" spans="1:33" ht="15.7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</row>
    <row r="335" spans="1:33" ht="15.7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</row>
    <row r="336" spans="1:33" ht="15.7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</row>
    <row r="337" spans="1:33" ht="15.7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</row>
    <row r="338" spans="1:33" ht="15.7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</row>
    <row r="339" spans="1:33" ht="15.7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</row>
    <row r="340" spans="1:33" ht="15.7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</row>
    <row r="341" spans="1:33" ht="15.7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</row>
    <row r="342" spans="1:33" ht="15.7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</row>
    <row r="343" spans="1:33" ht="15.7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</row>
    <row r="344" spans="1:33" ht="15.7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</row>
    <row r="345" spans="1:33" ht="15.7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</row>
    <row r="346" spans="1:33" ht="15.7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</row>
    <row r="347" spans="1:33" ht="15.7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</row>
    <row r="348" spans="1:33" ht="15.7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</row>
    <row r="349" spans="1:33" ht="15.7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</row>
    <row r="350" spans="1:33" ht="15.7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</row>
    <row r="351" spans="1:33" ht="15.7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</row>
    <row r="352" spans="1:33" ht="15.7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</row>
    <row r="353" spans="1:33" ht="15.7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</row>
    <row r="354" spans="1:33" ht="15.7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</row>
    <row r="355" spans="1:33" ht="15.7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</row>
    <row r="356" spans="1:33" ht="15.7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</row>
    <row r="357" spans="1:33" ht="15.7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</row>
    <row r="358" spans="1:33" ht="15.7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</row>
    <row r="359" spans="1:33" ht="15.7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</row>
    <row r="360" spans="1:33" ht="15.7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</row>
    <row r="361" spans="1:33" ht="15.7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</row>
    <row r="362" spans="1:33" ht="15.7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</row>
    <row r="363" spans="1:33" ht="15.7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</row>
    <row r="364" spans="1:33" ht="15.7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</row>
    <row r="365" spans="1:33" ht="15.7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</row>
    <row r="366" spans="1:33" ht="15.7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</row>
    <row r="367" spans="1:33" ht="15.7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</row>
    <row r="368" spans="1:33" ht="15.7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</row>
    <row r="369" spans="1:33" ht="15.7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</row>
    <row r="370" spans="1:33" ht="15.7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</row>
    <row r="371" spans="1:33" ht="15.7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</row>
    <row r="372" spans="1:33" ht="15.7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</row>
    <row r="373" spans="1:33" ht="15.7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</row>
    <row r="374" spans="1:33" ht="15.7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</row>
    <row r="375" spans="1:33" ht="15.7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</row>
    <row r="376" spans="1:33" ht="15.7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</row>
    <row r="377" spans="1:33" ht="15.7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</row>
    <row r="378" spans="1:33" ht="15.7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</row>
    <row r="379" spans="1:33" ht="15.7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</row>
    <row r="380" spans="1:33" ht="15.7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</row>
    <row r="381" spans="1:33" ht="15.7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</row>
    <row r="382" spans="1:33" ht="15.7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</row>
    <row r="383" spans="1:33" ht="15.7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</row>
    <row r="384" spans="1:33" ht="15.7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</row>
    <row r="385" spans="1:33" ht="15.7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</row>
    <row r="386" spans="1:33" ht="15.7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</row>
    <row r="387" spans="1:33" ht="15.7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</row>
    <row r="388" spans="1:33" ht="15.7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</row>
    <row r="389" spans="1:33" ht="15.7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</row>
    <row r="390" spans="1:33" ht="15.7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</row>
    <row r="391" spans="1:33" ht="15.7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</row>
    <row r="392" spans="1:33" ht="15.7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</row>
    <row r="393" spans="1:33" ht="15.7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</row>
    <row r="394" spans="1:33" ht="15.7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</row>
    <row r="395" spans="1:33" ht="15.7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</row>
    <row r="396" spans="1:33" ht="15.7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</row>
    <row r="397" spans="1:33" ht="15.7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</row>
    <row r="398" spans="1:33" ht="15.7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</row>
    <row r="399" spans="1:33" ht="15.7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</row>
    <row r="400" spans="1:33" ht="15.7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</row>
    <row r="401" spans="1:33" ht="15.7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</row>
    <row r="402" spans="1:33" ht="15.7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</row>
    <row r="403" spans="1:33" ht="15.7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</row>
    <row r="404" spans="1:33" ht="15.7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</row>
    <row r="405" spans="1:33" ht="15.7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</row>
    <row r="406" spans="1:33" ht="15.7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</row>
    <row r="407" spans="1:33" ht="15.7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</row>
    <row r="408" spans="1:33" ht="15.7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</row>
    <row r="409" spans="1:33" ht="15.7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</row>
    <row r="410" spans="1:33" ht="15.7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</row>
    <row r="411" spans="1:33" ht="15.7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</row>
    <row r="412" spans="1:33" ht="15.7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</row>
    <row r="413" spans="1:33" ht="15.7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</row>
    <row r="414" spans="1:33" ht="15.7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</row>
    <row r="415" spans="1:33" ht="15.7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</row>
    <row r="416" spans="1:33" ht="15.7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</row>
    <row r="417" spans="1:33" ht="15.7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</row>
    <row r="418" spans="1:33" ht="15.7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</row>
    <row r="419" spans="1:33" ht="15.7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</row>
    <row r="420" spans="1:33" ht="15.7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</row>
    <row r="421" spans="1:33" ht="15.7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</row>
    <row r="422" spans="1:33" ht="15.7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</row>
    <row r="423" spans="1:33" ht="15.7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</row>
    <row r="424" spans="1:33" ht="15.7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</row>
    <row r="425" spans="1:33" ht="15.7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</row>
    <row r="426" spans="1:33" ht="15.7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</row>
    <row r="427" spans="1:33" ht="15.7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</row>
    <row r="428" spans="1:33" ht="15.7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</row>
    <row r="429" spans="1:33" ht="15.7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</row>
    <row r="430" spans="1:33" ht="15.7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</row>
    <row r="431" spans="1:33" ht="15.7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</row>
    <row r="432" spans="1:33" ht="15.7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</row>
    <row r="433" spans="1:33" ht="15.7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</row>
    <row r="434" spans="1:33" ht="15.7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</row>
    <row r="435" spans="1:33" ht="15.7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</row>
    <row r="436" spans="1:33" ht="15.7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</row>
    <row r="437" spans="1:33" ht="15.7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</row>
    <row r="438" spans="1:33" ht="15.7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</row>
    <row r="439" spans="1:33" ht="15.7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</row>
    <row r="440" spans="1:33" ht="15.7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</row>
    <row r="441" spans="1:33" ht="15.7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</row>
    <row r="442" spans="1:33" ht="15.7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</row>
    <row r="443" spans="1:33" ht="15.7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</row>
    <row r="444" spans="1:33" ht="15.7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</row>
    <row r="445" spans="1:33" ht="15.7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</row>
    <row r="446" spans="1:33" ht="15.7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</row>
    <row r="447" spans="1:33" ht="15.7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</row>
    <row r="448" spans="1:33" ht="15.7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</row>
    <row r="449" spans="1:33" ht="15.7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</row>
    <row r="450" spans="1:33" ht="15.7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</row>
    <row r="451" spans="1:33" ht="15.7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</row>
    <row r="452" spans="1:33" ht="15.7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</row>
    <row r="453" spans="1:33" ht="15.7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</row>
    <row r="454" spans="1:33" ht="15.7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</row>
    <row r="455" spans="1:33" ht="15.7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</row>
    <row r="456" spans="1:33" ht="15.7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</row>
    <row r="457" spans="1:33" ht="15.7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</row>
    <row r="458" spans="1:33" ht="15.7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</row>
    <row r="459" spans="1:33" ht="15.7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</row>
    <row r="460" spans="1:33" ht="15.7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</row>
    <row r="461" spans="1:33" ht="15.7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</row>
    <row r="462" spans="1:33" ht="15.7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</row>
    <row r="463" spans="1:33" ht="15.7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</row>
    <row r="464" spans="1:33" ht="15.7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</row>
    <row r="465" spans="1:33" ht="15.7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</row>
    <row r="466" spans="1:33" ht="15.7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</row>
    <row r="467" spans="1:33" ht="15.7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</row>
    <row r="468" spans="1:33" ht="15.7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</row>
    <row r="469" spans="1:33" ht="15.7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</row>
    <row r="470" spans="1:33" ht="15.7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</row>
    <row r="471" spans="1:33" ht="15.7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</row>
    <row r="472" spans="1:33" ht="15.7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</row>
    <row r="473" spans="1:33" ht="15.7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</row>
    <row r="474" spans="1:33" ht="15.7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</row>
    <row r="475" spans="1:33" ht="15.7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</row>
    <row r="476" spans="1:33" ht="15.7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</row>
    <row r="477" spans="1:33" ht="15.7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</row>
    <row r="478" spans="1:33" ht="15.7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</row>
    <row r="479" spans="1:33" ht="15.7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</row>
    <row r="480" spans="1:33" ht="15.7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</row>
    <row r="481" spans="1:33" ht="15.7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</row>
    <row r="482" spans="1:33" ht="15.7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</row>
    <row r="483" spans="1:33" ht="15.7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</row>
    <row r="484" spans="1:33" ht="15.7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</row>
    <row r="485" spans="1:33" ht="15.7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</row>
    <row r="486" spans="1:33" ht="15.7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</row>
    <row r="487" spans="1:33" ht="15.7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</row>
    <row r="488" spans="1:33" ht="15.7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</row>
    <row r="489" spans="1:33" ht="15.7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</row>
    <row r="490" spans="1:33" ht="15.7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</row>
    <row r="491" spans="1:33" ht="15.7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</row>
    <row r="492" spans="1:33" ht="15.7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</row>
    <row r="493" spans="1:33" ht="15.7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</row>
    <row r="494" spans="1:33" ht="15.7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</row>
    <row r="495" spans="1:33" ht="15.7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</row>
    <row r="496" spans="1:33" ht="15.7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</row>
    <row r="497" spans="1:33" ht="15.7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</row>
    <row r="498" spans="1:33" ht="15.7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</row>
    <row r="499" spans="1:33" ht="15.7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</row>
    <row r="500" spans="1:33" ht="15.7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</row>
    <row r="501" spans="1:33" ht="15.7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</row>
    <row r="502" spans="1:33" ht="15.7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</row>
    <row r="503" spans="1:33" ht="15.7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</row>
    <row r="504" spans="1:33" ht="15.7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</row>
    <row r="505" spans="1:33" ht="15.7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</row>
    <row r="506" spans="1:33" ht="15.7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</row>
    <row r="507" spans="1:33" ht="15.7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</row>
    <row r="508" spans="1:33" ht="15.7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</row>
    <row r="509" spans="1:33" ht="15.7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</row>
    <row r="510" spans="1:33" ht="15.7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</row>
    <row r="511" spans="1:33" ht="15.7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</row>
    <row r="512" spans="1:33" ht="15.7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</row>
    <row r="513" spans="1:33" ht="15.7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</row>
    <row r="514" spans="1:33" ht="15.7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</row>
    <row r="515" spans="1:33" ht="15.7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</row>
    <row r="516" spans="1:33" ht="15.7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</row>
    <row r="517" spans="1:33" ht="15.7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</row>
    <row r="518" spans="1:33" ht="15.7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</row>
    <row r="519" spans="1:33" ht="15.7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</row>
    <row r="520" spans="1:33" ht="15.7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</row>
    <row r="521" spans="1:33" ht="15.7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</row>
    <row r="522" spans="1:33" ht="15.7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</row>
    <row r="523" spans="1:33" ht="15.7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</row>
    <row r="524" spans="1:33" ht="15.7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</row>
    <row r="525" spans="1:33" ht="15.7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</row>
    <row r="526" spans="1:33" ht="15.7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</row>
    <row r="527" spans="1:33" ht="15.7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</row>
    <row r="528" spans="1:33" ht="15.7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</row>
    <row r="529" spans="1:33" ht="15.7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</row>
    <row r="530" spans="1:33" ht="15.7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</row>
    <row r="531" spans="1:33" ht="15.7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</row>
    <row r="532" spans="1:33" ht="15.7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</row>
    <row r="533" spans="1:33" ht="15.7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</row>
    <row r="534" spans="1:33" ht="15.7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</row>
    <row r="535" spans="1:33" ht="15.7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</row>
    <row r="536" spans="1:33" ht="15.7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</row>
    <row r="537" spans="1:33" ht="15.7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</row>
    <row r="538" spans="1:33" ht="15.7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</row>
    <row r="539" spans="1:33" ht="15.7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</row>
    <row r="540" spans="1:33" ht="15.7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</row>
    <row r="541" spans="1:33" ht="15.7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</row>
    <row r="542" spans="1:33" ht="15.7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</row>
    <row r="543" spans="1:33" ht="15.7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</row>
    <row r="544" spans="1:33" ht="15.7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</row>
    <row r="545" spans="1:33" ht="15.7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</row>
    <row r="546" spans="1:33" ht="15.7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</row>
    <row r="547" spans="1:33" ht="15.7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</row>
    <row r="548" spans="1:33" ht="15.7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</row>
    <row r="549" spans="1:33" ht="15.7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</row>
    <row r="550" spans="1:33" ht="15.7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</row>
    <row r="551" spans="1:33" ht="15.7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</row>
    <row r="552" spans="1:33" ht="15.7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</row>
    <row r="553" spans="1:33" ht="15.7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</row>
    <row r="554" spans="1:33" ht="15.7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</row>
    <row r="555" spans="1:33" ht="15.7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</row>
    <row r="556" spans="1:33" ht="15.7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</row>
    <row r="557" spans="1:33" ht="15.7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</row>
    <row r="558" spans="1:33" ht="15.7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</row>
    <row r="559" spans="1:33" ht="15.7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</row>
    <row r="560" spans="1:33" ht="15.7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</row>
    <row r="561" spans="1:33" ht="15.7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</row>
    <row r="562" spans="1:33" ht="15.7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</row>
    <row r="563" spans="1:33" ht="15.7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</row>
    <row r="564" spans="1:33" ht="15.7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</row>
    <row r="565" spans="1:33" ht="15.7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</row>
    <row r="566" spans="1:33" ht="15.7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</row>
    <row r="567" spans="1:33" ht="15.7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</row>
    <row r="568" spans="1:33" ht="15.7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</row>
    <row r="569" spans="1:33" ht="15.7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</row>
    <row r="570" spans="1:33" ht="15.7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</row>
    <row r="571" spans="1:33" ht="15.7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</row>
    <row r="572" spans="1:33" ht="15.7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</row>
    <row r="573" spans="1:33" ht="15.7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</row>
    <row r="574" spans="1:33" ht="15.7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</row>
    <row r="575" spans="1:33" ht="15.7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</row>
    <row r="576" spans="1:33" ht="15.7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</row>
    <row r="577" spans="1:33" ht="15.7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</row>
    <row r="578" spans="1:33" ht="15.7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</row>
    <row r="579" spans="1:33" ht="15.7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</row>
    <row r="580" spans="1:33" ht="15.7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</row>
    <row r="581" spans="1:33" ht="15.7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</row>
    <row r="582" spans="1:33" ht="15.7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</row>
    <row r="583" spans="1:33" ht="15.7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</row>
    <row r="584" spans="1:33" ht="15.7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</row>
    <row r="585" spans="1:33" ht="15.7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</row>
    <row r="586" spans="1:33" ht="15.7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</row>
    <row r="587" spans="1:33" ht="15.7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</row>
    <row r="588" spans="1:33" ht="15.7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</row>
    <row r="589" spans="1:33" ht="15.7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</row>
    <row r="590" spans="1:33" ht="15.7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</row>
    <row r="591" spans="1:33" ht="15.7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</row>
    <row r="592" spans="1:33" ht="15.7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</row>
    <row r="593" spans="1:33" ht="15.7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</row>
    <row r="594" spans="1:33" ht="15.7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</row>
    <row r="595" spans="1:33" ht="15.7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</row>
    <row r="596" spans="1:33" ht="15.7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</row>
    <row r="597" spans="1:33" ht="15.7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</row>
    <row r="598" spans="1:33" ht="15.7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</row>
    <row r="599" spans="1:33" ht="15.7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</row>
    <row r="600" spans="1:33" ht="15.7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</row>
    <row r="601" spans="1:33" ht="15.7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</row>
    <row r="602" spans="1:33" ht="15.7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</row>
    <row r="603" spans="1:33" ht="15.7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</row>
    <row r="604" spans="1:33" ht="15.7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</row>
    <row r="605" spans="1:33" ht="15.7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</row>
    <row r="606" spans="1:33" ht="15.7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</row>
    <row r="607" spans="1:33" ht="15.7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</row>
    <row r="608" spans="1:33" ht="15.7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</row>
    <row r="609" spans="1:33" ht="15.7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</row>
    <row r="610" spans="1:33" ht="15.7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</row>
    <row r="611" spans="1:33" ht="15.7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</row>
    <row r="612" spans="1:33" ht="15.7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</row>
    <row r="613" spans="1:33" ht="15.7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</row>
    <row r="614" spans="1:33" ht="15.7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</row>
    <row r="615" spans="1:33" ht="15.7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</row>
    <row r="616" spans="1:33" ht="15.7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</row>
    <row r="617" spans="1:33" ht="15.7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</row>
    <row r="618" spans="1:33" ht="15.7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</row>
    <row r="619" spans="1:33" ht="15.7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</row>
    <row r="620" spans="1:33" ht="15.7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</row>
    <row r="621" spans="1:33" ht="15.7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</row>
    <row r="622" spans="1:33" ht="15.7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</row>
    <row r="623" spans="1:33" ht="15.7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</row>
    <row r="624" spans="1:33" ht="15.7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</row>
    <row r="625" spans="1:33" ht="15.7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</row>
    <row r="626" spans="1:33" ht="15.7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</row>
    <row r="627" spans="1:33" ht="15.7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</row>
    <row r="628" spans="1:33" ht="15.7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</row>
    <row r="629" spans="1:33" ht="15.7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</row>
    <row r="630" spans="1:33" ht="15.7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</row>
    <row r="631" spans="1:33" ht="15.7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</row>
    <row r="632" spans="1:33" ht="15.7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</row>
    <row r="633" spans="1:33" ht="15.7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</row>
    <row r="634" spans="1:33" ht="15.7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</row>
    <row r="635" spans="1:33" ht="15.7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</row>
    <row r="636" spans="1:33" ht="15.7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</row>
    <row r="637" spans="1:33" ht="15.7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</row>
    <row r="638" spans="1:33" ht="15.7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</row>
    <row r="639" spans="1:33" ht="15.7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</row>
    <row r="640" spans="1:33" ht="15.7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</row>
    <row r="641" spans="1:33" ht="15.7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</row>
    <row r="642" spans="1:33" ht="15.7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</row>
    <row r="643" spans="1:33" ht="15.7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</row>
    <row r="644" spans="1:33" ht="15.7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</row>
    <row r="645" spans="1:33" ht="15.7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</row>
    <row r="646" spans="1:33" ht="15.7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</row>
    <row r="647" spans="1:33" ht="15.7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</row>
    <row r="648" spans="1:33" ht="15.7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</row>
    <row r="649" spans="1:33" ht="15.7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</row>
    <row r="650" spans="1:33" ht="15.7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</row>
    <row r="651" spans="1:33" ht="15.7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</row>
    <row r="652" spans="1:33" ht="15.7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</row>
    <row r="653" spans="1:33" ht="15.7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</row>
    <row r="654" spans="1:33" ht="15.7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</row>
    <row r="655" spans="1:33" ht="15.7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</row>
    <row r="656" spans="1:33" ht="15.7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</row>
    <row r="657" spans="1:33" ht="15.7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</row>
    <row r="658" spans="1:33" ht="15.7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</row>
    <row r="659" spans="1:33" ht="15.7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</row>
    <row r="660" spans="1:33" ht="15.7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</row>
    <row r="661" spans="1:33" ht="15.7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</row>
    <row r="662" spans="1:33" ht="15.7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</row>
    <row r="663" spans="1:33" ht="15.7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</row>
    <row r="664" spans="1:33" ht="15.7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</row>
    <row r="665" spans="1:33" ht="15.7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</row>
    <row r="666" spans="1:33" ht="15.7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</row>
    <row r="667" spans="1:33" ht="15.7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</row>
    <row r="668" spans="1:33" ht="15.7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</row>
    <row r="669" spans="1:33" ht="15.7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</row>
    <row r="670" spans="1:33" ht="15.7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</row>
    <row r="671" spans="1:33" ht="15.7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</row>
    <row r="672" spans="1:33" ht="15.7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</row>
    <row r="673" spans="1:33" ht="15.7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</row>
    <row r="674" spans="1:33" ht="15.7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</row>
    <row r="675" spans="1:33" ht="15.7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</row>
    <row r="676" spans="1:33" ht="15.7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</row>
    <row r="677" spans="1:33" ht="15.7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</row>
    <row r="678" spans="1:33" ht="15.7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</row>
    <row r="679" spans="1:33" ht="15.7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</row>
    <row r="680" spans="1:33" ht="15.7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</row>
    <row r="681" spans="1:33" ht="15.7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</row>
    <row r="682" spans="1:33" ht="15.7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</row>
    <row r="683" spans="1:33" ht="15.7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</row>
    <row r="684" spans="1:33" ht="15.7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</row>
    <row r="685" spans="1:33" ht="15.7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</row>
    <row r="686" spans="1:33" ht="15.7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</row>
    <row r="687" spans="1:33" ht="15.7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</row>
    <row r="688" spans="1:33" ht="15.7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</row>
    <row r="689" spans="1:33" ht="15.7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</row>
    <row r="690" spans="1:33" ht="15.7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</row>
    <row r="691" spans="1:33" ht="15.7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</row>
    <row r="692" spans="1:33" ht="15.7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</row>
    <row r="693" spans="1:33" ht="15.7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</row>
    <row r="694" spans="1:33" ht="15.7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</row>
    <row r="695" spans="1:33" ht="15.7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</row>
    <row r="696" spans="1:33" ht="15.7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</row>
    <row r="697" spans="1:33" ht="15.7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</row>
    <row r="698" spans="1:33" ht="15.7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</row>
    <row r="699" spans="1:33" ht="15.7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</row>
    <row r="700" spans="1:33" ht="15.7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</row>
    <row r="701" spans="1:33" ht="15.7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</row>
    <row r="702" spans="1:33" ht="15.7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</row>
    <row r="703" spans="1:33" ht="15.7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</row>
    <row r="704" spans="1:33" ht="15.7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</row>
    <row r="705" spans="1:33" ht="15.7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</row>
    <row r="706" spans="1:33" ht="15.7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</row>
    <row r="707" spans="1:33" ht="15.7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</row>
    <row r="708" spans="1:33" ht="15.7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</row>
    <row r="709" spans="1:33" ht="15.7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</row>
    <row r="710" spans="1:33" ht="15.7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</row>
    <row r="711" spans="1:33" ht="15.7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</row>
    <row r="712" spans="1:33" ht="15.7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</row>
    <row r="713" spans="1:33" ht="15.7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</row>
    <row r="714" spans="1:33" ht="15.7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</row>
    <row r="715" spans="1:33" ht="15.7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</row>
    <row r="716" spans="1:33" ht="15.7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</row>
    <row r="717" spans="1:33" ht="15.7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</row>
    <row r="718" spans="1:33" ht="15.7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</row>
    <row r="719" spans="1:33" ht="15.7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</row>
    <row r="720" spans="1:33" ht="15.7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</row>
    <row r="721" spans="1:33" ht="15.7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</row>
    <row r="722" spans="1:33" ht="15.7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</row>
    <row r="723" spans="1:33" ht="15.7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</row>
    <row r="724" spans="1:33" ht="15.7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</row>
    <row r="725" spans="1:33" ht="15.7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</row>
    <row r="726" spans="1:33" ht="15.7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</row>
    <row r="727" spans="1:33" ht="15.7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</row>
    <row r="728" spans="1:33" ht="15.7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</row>
    <row r="729" spans="1:33" ht="15.7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</row>
    <row r="730" spans="1:33" ht="15.7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</row>
    <row r="731" spans="1:33" ht="15.7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</row>
    <row r="732" spans="1:33" ht="15.7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</row>
    <row r="733" spans="1:33" ht="15.7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</row>
    <row r="734" spans="1:33" ht="15.7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</row>
    <row r="735" spans="1:33" ht="15.7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</row>
    <row r="736" spans="1:33" ht="15.7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</row>
    <row r="737" spans="1:33" ht="15.7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</row>
    <row r="738" spans="1:33" ht="15.7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</row>
    <row r="739" spans="1:33" ht="15.7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</row>
    <row r="740" spans="1:33" ht="15.7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</row>
    <row r="741" spans="1:33" ht="15.7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</row>
    <row r="742" spans="1:33" ht="15.7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</row>
    <row r="743" spans="1:33" ht="15.7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</row>
    <row r="744" spans="1:33" ht="15.7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</row>
    <row r="745" spans="1:33" ht="15.7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</row>
    <row r="746" spans="1:33" ht="15.7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</row>
    <row r="747" spans="1:33" ht="15.7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</row>
    <row r="748" spans="1:33" ht="15.7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</row>
    <row r="749" spans="1:33" ht="15.7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</row>
    <row r="750" spans="1:33" ht="15.7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</row>
    <row r="751" spans="1:33" ht="15.7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</row>
    <row r="752" spans="1:33" ht="15.7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</row>
    <row r="753" spans="1:33" ht="15.7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</row>
    <row r="754" spans="1:33" ht="15.7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</row>
    <row r="755" spans="1:33" ht="15.7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</row>
    <row r="756" spans="1:33" ht="15.7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</row>
    <row r="757" spans="1:33" ht="15.7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</row>
    <row r="758" spans="1:33" ht="15.7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</row>
    <row r="759" spans="1:33" ht="15.7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</row>
    <row r="760" spans="1:33" ht="15.7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</row>
    <row r="761" spans="1:33" ht="15.7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</row>
    <row r="762" spans="1:33" ht="15.7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</row>
    <row r="763" spans="1:33" ht="15.7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</row>
    <row r="764" spans="1:33" ht="15.7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</row>
    <row r="765" spans="1:33" ht="15.7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</row>
    <row r="766" spans="1:33" ht="15.7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</row>
    <row r="767" spans="1:33" ht="15.7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</row>
    <row r="768" spans="1:33" ht="15.7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</row>
    <row r="769" spans="1:33" ht="15.7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</row>
    <row r="770" spans="1:33" ht="15.7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</row>
    <row r="771" spans="1:33" ht="15.7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</row>
    <row r="772" spans="1:33" ht="15.7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</row>
    <row r="773" spans="1:33" ht="15.7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</row>
    <row r="774" spans="1:33" ht="15.7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</row>
    <row r="775" spans="1:33" ht="15.7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</row>
    <row r="776" spans="1:33" ht="15.7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</row>
    <row r="777" spans="1:33" ht="15.7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</row>
    <row r="778" spans="1:33" ht="15.7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</row>
    <row r="779" spans="1:33" ht="15.7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</row>
    <row r="780" spans="1:33" ht="15.7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</row>
    <row r="781" spans="1:33" ht="15.7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</row>
    <row r="782" spans="1:33" ht="15.7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</row>
    <row r="783" spans="1:33" ht="15.7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</row>
    <row r="784" spans="1:33" ht="15.7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</row>
    <row r="785" spans="1:33" ht="15.7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</row>
    <row r="786" spans="1:33" ht="15.7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</row>
    <row r="787" spans="1:33" ht="15.7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</row>
    <row r="788" spans="1:33" ht="15.7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</row>
    <row r="789" spans="1:33" ht="15.7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</row>
    <row r="790" spans="1:33" ht="15.7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</row>
    <row r="791" spans="1:33" ht="15.7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</row>
    <row r="792" spans="1:33" ht="15.7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</row>
    <row r="793" spans="1:33" ht="15.7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</row>
    <row r="794" spans="1:33" ht="15.7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</row>
    <row r="795" spans="1:33" ht="15.7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</row>
    <row r="796" spans="1:33" ht="15.7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</row>
    <row r="797" spans="1:33" ht="15.7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</row>
    <row r="798" spans="1:33" ht="15.7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</row>
    <row r="799" spans="1:33" ht="15.7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</row>
    <row r="800" spans="1:33" ht="15.7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</row>
    <row r="801" spans="1:33" ht="15.7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</row>
    <row r="802" spans="1:33" ht="15.7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</row>
    <row r="803" spans="1:33" ht="15.7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</row>
    <row r="804" spans="1:33" ht="15.7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</row>
    <row r="805" spans="1:33" ht="15.7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</row>
    <row r="806" spans="1:33" ht="15.7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</row>
    <row r="807" spans="1:33" ht="15.7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</row>
    <row r="808" spans="1:33" ht="15.7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</row>
    <row r="809" spans="1:33" ht="15.7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</row>
    <row r="810" spans="1:33" ht="15.7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</row>
    <row r="811" spans="1:33" ht="15.7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</row>
    <row r="812" spans="1:33" ht="15.7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</row>
    <row r="813" spans="1:33" ht="15.7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</row>
    <row r="814" spans="1:33" ht="15.7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</row>
    <row r="815" spans="1:33" ht="15.7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</row>
    <row r="816" spans="1:33" ht="15.7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</row>
    <row r="817" spans="1:33" ht="15.7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</row>
    <row r="818" spans="1:33" ht="15.7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</row>
    <row r="819" spans="1:33" ht="15.7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</row>
    <row r="820" spans="1:33" ht="15.7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</row>
    <row r="821" spans="1:33" ht="15.7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</row>
    <row r="822" spans="1:33" ht="15.7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</row>
    <row r="823" spans="1:33" ht="15.7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</row>
    <row r="824" spans="1:33" ht="15.7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</row>
    <row r="825" spans="1:33" ht="15.7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</row>
    <row r="826" spans="1:33" ht="15.7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</row>
    <row r="827" spans="1:33" ht="15.7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</row>
    <row r="828" spans="1:33" ht="15.7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</row>
    <row r="829" spans="1:33" ht="15.7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</row>
    <row r="830" spans="1:33" ht="15.7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</row>
    <row r="831" spans="1:33" ht="15.7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</row>
    <row r="832" spans="1:33" ht="15.7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</row>
    <row r="833" spans="1:33" ht="15.7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</row>
    <row r="834" spans="1:33" ht="15.7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</row>
    <row r="835" spans="1:33" ht="15.7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</row>
    <row r="836" spans="1:33" ht="15.7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</row>
    <row r="837" spans="1:33" ht="15.7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</row>
    <row r="838" spans="1:33" ht="15.7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</row>
    <row r="839" spans="1:33" ht="15.7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</row>
    <row r="840" spans="1:33" ht="15.7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</row>
    <row r="841" spans="1:33" ht="15.7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</row>
    <row r="842" spans="1:33" ht="15.7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</row>
    <row r="843" spans="1:33" ht="15.7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</row>
    <row r="844" spans="1:33" ht="15.7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</row>
    <row r="845" spans="1:33" ht="15.7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</row>
    <row r="846" spans="1:33" ht="15.7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</row>
    <row r="847" spans="1:33" ht="15.7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</row>
    <row r="848" spans="1:33" ht="15.7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</row>
    <row r="849" spans="1:33" ht="15.7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</row>
    <row r="850" spans="1:33" ht="15.7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</row>
    <row r="851" spans="1:33" ht="15.7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</row>
    <row r="852" spans="1:33" ht="15.7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</row>
    <row r="853" spans="1:33" ht="15.7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</row>
    <row r="854" spans="1:33" ht="15.7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</row>
    <row r="855" spans="1:33" ht="15.7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</row>
    <row r="856" spans="1:33" ht="15.7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</row>
    <row r="857" spans="1:33" ht="15.7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</row>
    <row r="858" spans="1:33" ht="15.7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</row>
    <row r="859" spans="1:33" ht="15.7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</row>
    <row r="860" spans="1:33" ht="15.7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</row>
    <row r="861" spans="1:33" ht="15.7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</row>
    <row r="862" spans="1:33" ht="15.7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</row>
    <row r="863" spans="1:33" ht="15.7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</row>
    <row r="864" spans="1:33" ht="15.7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</row>
    <row r="865" spans="1:33" ht="15.7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</row>
    <row r="866" spans="1:33" ht="15.7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</row>
    <row r="867" spans="1:33" ht="15.7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</row>
    <row r="868" spans="1:33" ht="15.7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</row>
    <row r="869" spans="1:33" ht="15.7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</row>
    <row r="870" spans="1:33" ht="15.7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</row>
    <row r="871" spans="1:33" ht="15.7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</row>
    <row r="872" spans="1:33" ht="15.7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</row>
    <row r="873" spans="1:33" ht="15.7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</row>
    <row r="874" spans="1:33" ht="15.7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</row>
    <row r="875" spans="1:33" ht="15.7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</row>
    <row r="876" spans="1:33" ht="15.7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</row>
    <row r="877" spans="1:33" ht="15.7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</row>
    <row r="878" spans="1:33" ht="15.7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</row>
    <row r="879" spans="1:33" ht="15.7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</row>
    <row r="880" spans="1:33" ht="15.7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</row>
    <row r="881" spans="1:33" ht="15.7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</row>
    <row r="882" spans="1:33" ht="15.7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</row>
    <row r="883" spans="1:33" ht="15.7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</row>
    <row r="884" spans="1:33" ht="15.7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</row>
    <row r="885" spans="1:33" ht="15.7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</row>
    <row r="886" spans="1:33" ht="15.7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</row>
    <row r="887" spans="1:33" ht="15.7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</row>
    <row r="888" spans="1:33" ht="15.7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</row>
    <row r="889" spans="1:33" ht="15.7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</row>
    <row r="890" spans="1:33" ht="15.7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</row>
    <row r="891" spans="1:33" ht="15.7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</row>
    <row r="892" spans="1:33" ht="15.7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</row>
    <row r="893" spans="1:33" ht="15.7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</row>
    <row r="894" spans="1:33" ht="15.7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</row>
    <row r="895" spans="1:33" ht="15.7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</row>
    <row r="896" spans="1:33" ht="15.7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</row>
    <row r="897" spans="1:33" ht="15.7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</row>
    <row r="898" spans="1:33" ht="15.7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</row>
    <row r="899" spans="1:33" ht="15.7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</row>
    <row r="900" spans="1:33" ht="15.7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</row>
    <row r="901" spans="1:33" ht="15.7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</row>
    <row r="902" spans="1:33" ht="15.7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</row>
    <row r="903" spans="1:33" ht="15.7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</row>
    <row r="904" spans="1:33" ht="15.7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</row>
    <row r="905" spans="1:33" ht="15.7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</row>
    <row r="906" spans="1:33" ht="15.7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</row>
    <row r="907" spans="1:33" ht="15.7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</row>
    <row r="908" spans="1:33" ht="15.7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</row>
    <row r="909" spans="1:33" ht="15.7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</row>
    <row r="910" spans="1:33" ht="15.7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</row>
    <row r="911" spans="1:33" ht="15.7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</row>
    <row r="912" spans="1:33" ht="15.7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</row>
    <row r="913" spans="1:33" ht="15.7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</row>
    <row r="914" spans="1:33" ht="15.7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</row>
    <row r="915" spans="1:33" ht="15.7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</row>
    <row r="916" spans="1:33" ht="15.7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</row>
    <row r="917" spans="1:33" ht="15.7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</row>
    <row r="918" spans="1:33" ht="15.7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</row>
    <row r="919" spans="1:33" ht="15.7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</row>
    <row r="920" spans="1:33" ht="15.7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</row>
    <row r="921" spans="1:33" ht="15.7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</row>
    <row r="922" spans="1:33" ht="15.7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</row>
    <row r="923" spans="1:33" ht="15.7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</row>
    <row r="924" spans="1:33" ht="15.7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</row>
    <row r="925" spans="1:33" ht="15.7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</row>
    <row r="926" spans="1:33" ht="15.7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</row>
    <row r="927" spans="1:33" ht="15.7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</row>
    <row r="928" spans="1:33" ht="15.7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</row>
    <row r="929" spans="1:33" ht="15.7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</row>
    <row r="930" spans="1:33" ht="15.7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</row>
    <row r="931" spans="1:33" ht="15.7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</row>
    <row r="932" spans="1:33" ht="15.7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</row>
    <row r="933" spans="1:33" ht="15.7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</row>
    <row r="934" spans="1:33" ht="15.7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</row>
    <row r="935" spans="1:33" ht="15.7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</row>
    <row r="936" spans="1:33" ht="15.7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</row>
    <row r="937" spans="1:33" ht="15.7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</row>
    <row r="938" spans="1:33" ht="15.7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</row>
    <row r="939" spans="1:33" ht="15.7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</row>
    <row r="940" spans="1:33" ht="15.7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</row>
    <row r="941" spans="1:33" ht="15.7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</row>
    <row r="942" spans="1:33" ht="15.7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</row>
    <row r="943" spans="1:33" ht="15.7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</row>
    <row r="944" spans="1:33" ht="15.7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</row>
    <row r="945" spans="1:33" ht="15.7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</row>
    <row r="946" spans="1:33" ht="15.7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</row>
    <row r="947" spans="1:33" ht="15.7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</row>
    <row r="948" spans="1:33" ht="15.7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</row>
    <row r="949" spans="1:33" ht="15.7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</row>
    <row r="950" spans="1:33" ht="15.7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</row>
    <row r="951" spans="1:33" ht="15.7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</row>
    <row r="952" spans="1:33" ht="15.7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</row>
    <row r="953" spans="1:33" ht="15.7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</row>
    <row r="954" spans="1:33" ht="15.7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</row>
    <row r="955" spans="1:33" ht="15.7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</row>
    <row r="956" spans="1:33" ht="15.7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</row>
    <row r="957" spans="1:33" ht="15.7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</row>
    <row r="958" spans="1:33" ht="15.7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</row>
    <row r="959" spans="1:33" ht="15.7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</row>
    <row r="960" spans="1:33" ht="15.7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</row>
    <row r="961" spans="1:33" ht="15.7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</row>
    <row r="962" spans="1:33" ht="15.7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</row>
    <row r="963" spans="1:33" ht="15.7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</row>
    <row r="964" spans="1:33" ht="15.7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</row>
    <row r="965" spans="1:33" ht="15.7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</row>
    <row r="966" spans="1:33" ht="15.7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</row>
    <row r="967" spans="1:33" ht="15.7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</row>
    <row r="968" spans="1:33" ht="15.7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</row>
    <row r="969" spans="1:33" ht="15.7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</row>
    <row r="970" spans="1:33" ht="15.7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</row>
    <row r="971" spans="1:33" ht="15.7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</row>
    <row r="972" spans="1:33" ht="15.7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</row>
    <row r="973" spans="1:33" ht="15.7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</row>
    <row r="974" spans="1:33" ht="15.7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</row>
    <row r="975" spans="1:33" ht="15.7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</row>
    <row r="976" spans="1:33" ht="15.7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</row>
    <row r="977" spans="1:33" ht="15.7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</row>
    <row r="978" spans="1:33" ht="15.7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</row>
    <row r="979" spans="1:33" ht="15.7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</row>
    <row r="980" spans="1:33" ht="15.7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</row>
    <row r="981" spans="1:33" ht="15.7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</row>
    <row r="982" spans="1:33" ht="15.7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</row>
    <row r="983" spans="1:33" ht="15.7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</row>
    <row r="984" spans="1:33" ht="15.7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</row>
    <row r="985" spans="1:33" ht="15.7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</row>
    <row r="986" spans="1:33" ht="15.7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</row>
    <row r="987" spans="1:33" ht="15.7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</row>
    <row r="988" spans="1:33" ht="15.7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</row>
    <row r="989" spans="1:33" ht="15.7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</row>
    <row r="990" spans="1:33" ht="15.7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</row>
    <row r="991" spans="1:33" ht="15.7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</row>
    <row r="992" spans="1:33" ht="15.7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</row>
    <row r="993" spans="1:33" ht="15.7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</row>
    <row r="994" spans="1:33" ht="15.7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</row>
    <row r="995" spans="1:33" ht="15.7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</row>
    <row r="996" spans="1:33" ht="15.7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</row>
    <row r="997" spans="1:33" ht="15.7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</row>
    <row r="998" spans="1:33" ht="15.7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</row>
    <row r="999" spans="1:33" ht="15.7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</row>
    <row r="1000" spans="1:33" ht="15.7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</row>
  </sheetData>
  <mergeCells count="2">
    <mergeCell ref="A1:H1"/>
    <mergeCell ref="I1:P1"/>
  </mergeCells>
  <pageMargins left="0.7" right="0.7" top="0.75" bottom="0.75" header="0" footer="0"/>
  <pageSetup orientation="landscape"/>
  <headerFooter>
    <oddFooter>&amp;L&amp;F, &amp;A&amp;R&amp;D, &amp;T</oddFooter>
  </headerFooter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sqref="A1:F1"/>
    </sheetView>
  </sheetViews>
  <sheetFormatPr defaultColWidth="12.5703125" defaultRowHeight="15" customHeight="1" x14ac:dyDescent="0.2"/>
  <cols>
    <col min="1" max="12" width="14.5703125" customWidth="1"/>
    <col min="13" max="26" width="11.42578125" customWidth="1"/>
  </cols>
  <sheetData>
    <row r="1" spans="1:26" ht="24.75" customHeight="1" x14ac:dyDescent="0.2">
      <c r="A1" s="370" t="s">
        <v>157</v>
      </c>
      <c r="B1" s="371"/>
      <c r="C1" s="371"/>
      <c r="D1" s="371"/>
      <c r="E1" s="371"/>
      <c r="F1" s="372"/>
      <c r="G1" s="370" t="s">
        <v>157</v>
      </c>
      <c r="H1" s="371"/>
      <c r="I1" s="371"/>
      <c r="J1" s="371"/>
      <c r="K1" s="371"/>
      <c r="L1" s="372"/>
      <c r="M1" s="52"/>
      <c r="N1" s="52"/>
      <c r="O1" s="52"/>
      <c r="P1" s="52"/>
      <c r="Q1" s="52"/>
      <c r="R1" s="52"/>
      <c r="S1" s="379" t="s">
        <v>157</v>
      </c>
      <c r="T1" s="371"/>
      <c r="U1" s="371"/>
      <c r="V1" s="371"/>
      <c r="W1" s="371"/>
      <c r="X1" s="371"/>
      <c r="Y1" s="371"/>
      <c r="Z1" s="372"/>
    </row>
    <row r="2" spans="1:26" ht="21" customHeight="1" x14ac:dyDescent="0.3">
      <c r="A2" s="71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20.25" customHeight="1" x14ac:dyDescent="0.3">
      <c r="A3" s="71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20.25" customHeight="1" x14ac:dyDescent="0.3">
      <c r="A4" s="7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20.25" customHeight="1" x14ac:dyDescent="0.3">
      <c r="A5" s="7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20.25" customHeight="1" x14ac:dyDescent="0.3">
      <c r="A6" s="71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x14ac:dyDescent="0.2">
      <c r="A7" s="55"/>
      <c r="B7" s="55"/>
      <c r="C7" s="55"/>
      <c r="D7" s="55"/>
      <c r="E7" s="55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x14ac:dyDescent="0.2">
      <c r="A8" s="52"/>
      <c r="B8" s="55" t="s">
        <v>70</v>
      </c>
      <c r="C8" s="55"/>
      <c r="D8" s="56" t="s">
        <v>71</v>
      </c>
      <c r="E8" s="57"/>
      <c r="F8" s="58" t="s">
        <v>126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x14ac:dyDescent="0.2">
      <c r="A9" s="52"/>
      <c r="B9" s="55" t="s">
        <v>73</v>
      </c>
      <c r="C9" s="55"/>
      <c r="D9" s="56" t="s">
        <v>74</v>
      </c>
      <c r="E9" s="59"/>
      <c r="F9" s="58" t="s">
        <v>66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x14ac:dyDescent="0.2">
      <c r="A10" s="52"/>
      <c r="B10" s="55" t="s">
        <v>75</v>
      </c>
      <c r="C10" s="55"/>
      <c r="D10" s="56" t="s">
        <v>76</v>
      </c>
      <c r="E10" s="59"/>
      <c r="F10" s="58" t="s">
        <v>66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x14ac:dyDescent="0.2">
      <c r="A11" s="52"/>
      <c r="B11" s="55" t="s">
        <v>158</v>
      </c>
      <c r="C11" s="55"/>
      <c r="D11" s="56" t="s">
        <v>78</v>
      </c>
      <c r="E11" s="72"/>
      <c r="F11" s="58" t="s">
        <v>79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x14ac:dyDescent="0.2">
      <c r="A12" s="55"/>
      <c r="B12" s="55"/>
      <c r="C12" s="55"/>
      <c r="D12" s="58"/>
      <c r="E12" s="58"/>
      <c r="F12" s="58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x14ac:dyDescent="0.2">
      <c r="A13" s="55"/>
      <c r="B13" s="55"/>
      <c r="C13" s="55"/>
      <c r="D13" s="58"/>
      <c r="E13" s="58"/>
      <c r="F13" s="58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x14ac:dyDescent="0.2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5.75" x14ac:dyDescent="0.25">
      <c r="A15" s="63" t="s">
        <v>130</v>
      </c>
      <c r="B15" s="63" t="s">
        <v>130</v>
      </c>
      <c r="C15" s="63" t="s">
        <v>159</v>
      </c>
      <c r="D15" s="63" t="s">
        <v>130</v>
      </c>
      <c r="E15" s="63" t="s">
        <v>160</v>
      </c>
      <c r="F15" s="63" t="s">
        <v>134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5.75" x14ac:dyDescent="0.25">
      <c r="A16" s="65" t="s">
        <v>135</v>
      </c>
      <c r="B16" s="65" t="s">
        <v>137</v>
      </c>
      <c r="C16" s="65" t="s">
        <v>161</v>
      </c>
      <c r="D16" s="65" t="s">
        <v>140</v>
      </c>
      <c r="E16" s="65" t="s">
        <v>162</v>
      </c>
      <c r="F16" s="65" t="s">
        <v>163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5.75" x14ac:dyDescent="0.25">
      <c r="A17" s="65" t="s">
        <v>143</v>
      </c>
      <c r="B17" s="65" t="s">
        <v>145</v>
      </c>
      <c r="C17" s="65" t="s">
        <v>164</v>
      </c>
      <c r="D17" s="65" t="s">
        <v>148</v>
      </c>
      <c r="E17" s="65" t="s">
        <v>165</v>
      </c>
      <c r="F17" s="65" t="s">
        <v>150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5.75" x14ac:dyDescent="0.25">
      <c r="A18" s="66" t="s">
        <v>151</v>
      </c>
      <c r="B18" s="66" t="s">
        <v>152</v>
      </c>
      <c r="C18" s="66" t="s">
        <v>151</v>
      </c>
      <c r="D18" s="66" t="s">
        <v>153</v>
      </c>
      <c r="E18" s="66" t="s">
        <v>151</v>
      </c>
      <c r="F18" s="66" t="s">
        <v>52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x14ac:dyDescent="0.2">
      <c r="A19" s="73"/>
      <c r="B19" s="74">
        <f t="shared" ref="B19:B39" si="0">IF(A19=0,0,IF(A19="",0,0.5*($E$8+($E$9+$E$10)*A19+$E$8)*A19))</f>
        <v>0</v>
      </c>
      <c r="C19" s="74">
        <f t="shared" ref="C19:C39" si="1">$E$8+($E$9+$E$10)*A19</f>
        <v>0</v>
      </c>
      <c r="D19" s="74">
        <f t="shared" ref="D19:D39" si="2">IF(B19=0,0,$E$11/B19)</f>
        <v>0</v>
      </c>
      <c r="E19" s="74">
        <f t="shared" ref="E19:E39" si="3">A19+D19^2/64.4</f>
        <v>0</v>
      </c>
      <c r="F19" s="74">
        <f t="shared" ref="F19:F39" si="4">IF(C19=0,0,IF(B19=0,0,D19/(32.2*(B19/C19))^0.5))</f>
        <v>0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x14ac:dyDescent="0.2">
      <c r="A20" s="73"/>
      <c r="B20" s="74">
        <f t="shared" si="0"/>
        <v>0</v>
      </c>
      <c r="C20" s="74">
        <f t="shared" si="1"/>
        <v>0</v>
      </c>
      <c r="D20" s="74">
        <f t="shared" si="2"/>
        <v>0</v>
      </c>
      <c r="E20" s="74">
        <f t="shared" si="3"/>
        <v>0</v>
      </c>
      <c r="F20" s="74">
        <f t="shared" si="4"/>
        <v>0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5.75" customHeight="1" x14ac:dyDescent="0.2">
      <c r="A21" s="73"/>
      <c r="B21" s="74">
        <f t="shared" si="0"/>
        <v>0</v>
      </c>
      <c r="C21" s="74">
        <f t="shared" si="1"/>
        <v>0</v>
      </c>
      <c r="D21" s="74">
        <f t="shared" si="2"/>
        <v>0</v>
      </c>
      <c r="E21" s="74">
        <f t="shared" si="3"/>
        <v>0</v>
      </c>
      <c r="F21" s="74">
        <f t="shared" si="4"/>
        <v>0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5.75" customHeight="1" x14ac:dyDescent="0.2">
      <c r="A22" s="73"/>
      <c r="B22" s="74">
        <f t="shared" si="0"/>
        <v>0</v>
      </c>
      <c r="C22" s="74">
        <f t="shared" si="1"/>
        <v>0</v>
      </c>
      <c r="D22" s="74">
        <f t="shared" si="2"/>
        <v>0</v>
      </c>
      <c r="E22" s="74">
        <f t="shared" si="3"/>
        <v>0</v>
      </c>
      <c r="F22" s="74">
        <f t="shared" si="4"/>
        <v>0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5.75" customHeight="1" x14ac:dyDescent="0.2">
      <c r="A23" s="73"/>
      <c r="B23" s="74">
        <f t="shared" si="0"/>
        <v>0</v>
      </c>
      <c r="C23" s="74">
        <f t="shared" si="1"/>
        <v>0</v>
      </c>
      <c r="D23" s="74">
        <f t="shared" si="2"/>
        <v>0</v>
      </c>
      <c r="E23" s="74">
        <f t="shared" si="3"/>
        <v>0</v>
      </c>
      <c r="F23" s="74">
        <f t="shared" si="4"/>
        <v>0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5.75" customHeight="1" x14ac:dyDescent="0.2">
      <c r="A24" s="73"/>
      <c r="B24" s="74">
        <f t="shared" si="0"/>
        <v>0</v>
      </c>
      <c r="C24" s="74">
        <f t="shared" si="1"/>
        <v>0</v>
      </c>
      <c r="D24" s="74">
        <f t="shared" si="2"/>
        <v>0</v>
      </c>
      <c r="E24" s="74">
        <f t="shared" si="3"/>
        <v>0</v>
      </c>
      <c r="F24" s="74">
        <f t="shared" si="4"/>
        <v>0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5.75" customHeight="1" x14ac:dyDescent="0.2">
      <c r="A25" s="73"/>
      <c r="B25" s="74">
        <f t="shared" si="0"/>
        <v>0</v>
      </c>
      <c r="C25" s="74">
        <f t="shared" si="1"/>
        <v>0</v>
      </c>
      <c r="D25" s="74">
        <f t="shared" si="2"/>
        <v>0</v>
      </c>
      <c r="E25" s="74">
        <f t="shared" si="3"/>
        <v>0</v>
      </c>
      <c r="F25" s="74">
        <f t="shared" si="4"/>
        <v>0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5.75" customHeight="1" x14ac:dyDescent="0.2">
      <c r="A26" s="73"/>
      <c r="B26" s="74">
        <f t="shared" si="0"/>
        <v>0</v>
      </c>
      <c r="C26" s="74">
        <f t="shared" si="1"/>
        <v>0</v>
      </c>
      <c r="D26" s="74">
        <f t="shared" si="2"/>
        <v>0</v>
      </c>
      <c r="E26" s="74">
        <f t="shared" si="3"/>
        <v>0</v>
      </c>
      <c r="F26" s="74">
        <f t="shared" si="4"/>
        <v>0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5.75" customHeight="1" x14ac:dyDescent="0.2">
      <c r="A27" s="73"/>
      <c r="B27" s="74">
        <f t="shared" si="0"/>
        <v>0</v>
      </c>
      <c r="C27" s="74">
        <f t="shared" si="1"/>
        <v>0</v>
      </c>
      <c r="D27" s="74">
        <f t="shared" si="2"/>
        <v>0</v>
      </c>
      <c r="E27" s="74">
        <f t="shared" si="3"/>
        <v>0</v>
      </c>
      <c r="F27" s="74">
        <f t="shared" si="4"/>
        <v>0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5.75" customHeight="1" x14ac:dyDescent="0.2">
      <c r="A28" s="73"/>
      <c r="B28" s="74">
        <f t="shared" si="0"/>
        <v>0</v>
      </c>
      <c r="C28" s="74">
        <f t="shared" si="1"/>
        <v>0</v>
      </c>
      <c r="D28" s="74">
        <f t="shared" si="2"/>
        <v>0</v>
      </c>
      <c r="E28" s="74">
        <f t="shared" si="3"/>
        <v>0</v>
      </c>
      <c r="F28" s="74">
        <f t="shared" si="4"/>
        <v>0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5.75" customHeight="1" x14ac:dyDescent="0.2">
      <c r="A29" s="73"/>
      <c r="B29" s="74">
        <f t="shared" si="0"/>
        <v>0</v>
      </c>
      <c r="C29" s="74">
        <f t="shared" si="1"/>
        <v>0</v>
      </c>
      <c r="D29" s="74">
        <f t="shared" si="2"/>
        <v>0</v>
      </c>
      <c r="E29" s="74">
        <f t="shared" si="3"/>
        <v>0</v>
      </c>
      <c r="F29" s="74">
        <f t="shared" si="4"/>
        <v>0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5.75" customHeight="1" x14ac:dyDescent="0.2">
      <c r="A30" s="73"/>
      <c r="B30" s="74">
        <f t="shared" si="0"/>
        <v>0</v>
      </c>
      <c r="C30" s="74">
        <f t="shared" si="1"/>
        <v>0</v>
      </c>
      <c r="D30" s="74">
        <f t="shared" si="2"/>
        <v>0</v>
      </c>
      <c r="E30" s="74">
        <f t="shared" si="3"/>
        <v>0</v>
      </c>
      <c r="F30" s="74">
        <f t="shared" si="4"/>
        <v>0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5.75" customHeight="1" x14ac:dyDescent="0.2">
      <c r="A31" s="73"/>
      <c r="B31" s="74">
        <f t="shared" si="0"/>
        <v>0</v>
      </c>
      <c r="C31" s="74">
        <f t="shared" si="1"/>
        <v>0</v>
      </c>
      <c r="D31" s="74">
        <f t="shared" si="2"/>
        <v>0</v>
      </c>
      <c r="E31" s="74">
        <f t="shared" si="3"/>
        <v>0</v>
      </c>
      <c r="F31" s="74">
        <f t="shared" si="4"/>
        <v>0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5.75" customHeight="1" x14ac:dyDescent="0.2">
      <c r="A32" s="73"/>
      <c r="B32" s="74">
        <f t="shared" si="0"/>
        <v>0</v>
      </c>
      <c r="C32" s="74">
        <f t="shared" si="1"/>
        <v>0</v>
      </c>
      <c r="D32" s="74">
        <f t="shared" si="2"/>
        <v>0</v>
      </c>
      <c r="E32" s="74">
        <f t="shared" si="3"/>
        <v>0</v>
      </c>
      <c r="F32" s="74">
        <f t="shared" si="4"/>
        <v>0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5.75" customHeight="1" x14ac:dyDescent="0.2">
      <c r="A33" s="73"/>
      <c r="B33" s="74">
        <f t="shared" si="0"/>
        <v>0</v>
      </c>
      <c r="C33" s="74">
        <f t="shared" si="1"/>
        <v>0</v>
      </c>
      <c r="D33" s="74">
        <f t="shared" si="2"/>
        <v>0</v>
      </c>
      <c r="E33" s="74">
        <f t="shared" si="3"/>
        <v>0</v>
      </c>
      <c r="F33" s="74">
        <f t="shared" si="4"/>
        <v>0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5.75" customHeight="1" x14ac:dyDescent="0.2">
      <c r="A34" s="73"/>
      <c r="B34" s="74">
        <f t="shared" si="0"/>
        <v>0</v>
      </c>
      <c r="C34" s="74">
        <f t="shared" si="1"/>
        <v>0</v>
      </c>
      <c r="D34" s="74">
        <f t="shared" si="2"/>
        <v>0</v>
      </c>
      <c r="E34" s="74">
        <f t="shared" si="3"/>
        <v>0</v>
      </c>
      <c r="F34" s="74">
        <f t="shared" si="4"/>
        <v>0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5.75" customHeight="1" x14ac:dyDescent="0.2">
      <c r="A35" s="73"/>
      <c r="B35" s="74">
        <f t="shared" si="0"/>
        <v>0</v>
      </c>
      <c r="C35" s="74">
        <f t="shared" si="1"/>
        <v>0</v>
      </c>
      <c r="D35" s="74">
        <f t="shared" si="2"/>
        <v>0</v>
      </c>
      <c r="E35" s="74">
        <f t="shared" si="3"/>
        <v>0</v>
      </c>
      <c r="F35" s="74">
        <f t="shared" si="4"/>
        <v>0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5.75" customHeight="1" x14ac:dyDescent="0.2">
      <c r="A36" s="73"/>
      <c r="B36" s="74">
        <f t="shared" si="0"/>
        <v>0</v>
      </c>
      <c r="C36" s="74">
        <f t="shared" si="1"/>
        <v>0</v>
      </c>
      <c r="D36" s="74">
        <f t="shared" si="2"/>
        <v>0</v>
      </c>
      <c r="E36" s="74">
        <f t="shared" si="3"/>
        <v>0</v>
      </c>
      <c r="F36" s="74">
        <f t="shared" si="4"/>
        <v>0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5.75" customHeight="1" x14ac:dyDescent="0.2">
      <c r="A37" s="73"/>
      <c r="B37" s="74">
        <f t="shared" si="0"/>
        <v>0</v>
      </c>
      <c r="C37" s="74">
        <f t="shared" si="1"/>
        <v>0</v>
      </c>
      <c r="D37" s="74">
        <f t="shared" si="2"/>
        <v>0</v>
      </c>
      <c r="E37" s="74">
        <f t="shared" si="3"/>
        <v>0</v>
      </c>
      <c r="F37" s="74">
        <f t="shared" si="4"/>
        <v>0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5.75" customHeight="1" x14ac:dyDescent="0.2">
      <c r="A38" s="73"/>
      <c r="B38" s="74">
        <f t="shared" si="0"/>
        <v>0</v>
      </c>
      <c r="C38" s="74">
        <f t="shared" si="1"/>
        <v>0</v>
      </c>
      <c r="D38" s="74">
        <f t="shared" si="2"/>
        <v>0</v>
      </c>
      <c r="E38" s="74">
        <f t="shared" si="3"/>
        <v>0</v>
      </c>
      <c r="F38" s="74">
        <f t="shared" si="4"/>
        <v>0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5.75" customHeight="1" x14ac:dyDescent="0.2">
      <c r="A39" s="73"/>
      <c r="B39" s="74">
        <f t="shared" si="0"/>
        <v>0</v>
      </c>
      <c r="C39" s="74">
        <f t="shared" si="1"/>
        <v>0</v>
      </c>
      <c r="D39" s="74">
        <f t="shared" si="2"/>
        <v>0</v>
      </c>
      <c r="E39" s="74">
        <f t="shared" si="3"/>
        <v>0</v>
      </c>
      <c r="F39" s="74">
        <f t="shared" si="4"/>
        <v>0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5.75" customHeight="1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5.75" customHeight="1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5.75" customHeight="1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5.75" customHeight="1" x14ac:dyDescent="0.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5.75" customHeight="1" x14ac:dyDescent="0.2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5.75" customHeight="1" x14ac:dyDescent="0.2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5.75" customHeight="1" x14ac:dyDescent="0.2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5.75" customHeight="1" x14ac:dyDescent="0.2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5.75" customHeight="1" x14ac:dyDescent="0.2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5.75" customHeight="1" x14ac:dyDescent="0.2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5.75" customHeight="1" x14ac:dyDescent="0.2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5.75" customHeight="1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5.75" customHeight="1" x14ac:dyDescent="0.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5.75" customHeight="1" x14ac:dyDescent="0.2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5.75" customHeight="1" x14ac:dyDescent="0.2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5.75" customHeight="1" x14ac:dyDescent="0.2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5.75" customHeight="1" x14ac:dyDescent="0.2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5.75" customHeight="1" x14ac:dyDescent="0.2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5.75" customHeight="1" x14ac:dyDescent="0.2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5.75" customHeight="1" x14ac:dyDescent="0.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5.75" customHeight="1" x14ac:dyDescent="0.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5.75" customHeight="1" x14ac:dyDescent="0.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5.75" customHeight="1" x14ac:dyDescent="0.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5.75" customHeight="1" x14ac:dyDescent="0.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5.75" customHeight="1" x14ac:dyDescent="0.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5.75" customHeight="1" x14ac:dyDescent="0.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5.75" customHeight="1" x14ac:dyDescent="0.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5.75" customHeight="1" x14ac:dyDescent="0.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5.75" customHeight="1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5.75" customHeight="1" x14ac:dyDescent="0.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5.75" customHeight="1" x14ac:dyDescent="0.2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5.75" customHeight="1" x14ac:dyDescent="0.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5.75" customHeight="1" x14ac:dyDescent="0.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5.75" customHeight="1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5.75" customHeight="1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5.75" customHeight="1" x14ac:dyDescent="0.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5.75" customHeight="1" x14ac:dyDescent="0.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5.75" customHeight="1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5.75" customHeight="1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5.75" customHeight="1" x14ac:dyDescent="0.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5.75" customHeight="1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5.7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5.75" customHeight="1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5.75" customHeight="1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5.75" customHeight="1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5.75" customHeight="1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5.75" customHeight="1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5.75" customHeight="1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5.75" customHeight="1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5.75" customHeight="1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5.75" customHeight="1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5.75" customHeight="1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5.75" customHeight="1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5.75" customHeight="1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5.75" customHeight="1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5.7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5.75" customHeight="1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5.75" customHeight="1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5.75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5.75" customHeight="1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5.75" customHeight="1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5.75" customHeigh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5.75" customHeight="1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5.75" customHeight="1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5.75" customHeight="1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5.75" customHeight="1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5.75" customHeight="1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5.75" customHeight="1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5.75" customHeight="1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5.75" customHeight="1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5.75" customHeight="1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5.75" customHeight="1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5.75" customHeight="1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5.75" customHeight="1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5.75" customHeight="1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5.75" customHeight="1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5.75" customHeight="1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5.75" customHeight="1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5.75" customHeight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5.75" customHeight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5.75" customHeight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5.75" customHeight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5.75" customHeight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5.75" customHeight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5.75" customHeight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5.75" customHeight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5.75" customHeight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5.75" customHeight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5.75" customHeight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5.75" customHeight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5.75" customHeight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5.75" customHeight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5.75" customHeight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5.75" customHeight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5.75" customHeight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5.75" customHeight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5.75" customHeight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5.75" customHeight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5.75" customHeight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5.75" customHeight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5.75" customHeight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5.75" customHeight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5.75" customHeight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5.75" customHeight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5.75" customHeight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5.75" customHeight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5.75" customHeight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5.75" customHeight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5.75" customHeight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5.75" customHeight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5.75" customHeight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5.75" customHeight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5.75" customHeight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5.75" customHeight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5.75" customHeight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5.75" customHeight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5.75" customHeight="1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5.75" customHeight="1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5.75" customHeight="1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5.75" customHeight="1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5.75" customHeight="1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5.75" customHeight="1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5.75" customHeight="1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5.75" customHeight="1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5.75" customHeight="1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5.75" customHeight="1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5.75" customHeight="1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5.75" customHeight="1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5.75" customHeight="1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5.75" customHeight="1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5.75" customHeight="1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5.75" customHeight="1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5.7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5.75" customHeight="1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5.75" customHeight="1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5.75" customHeight="1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5.75" customHeight="1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5.7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5.7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5.7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5.7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5.7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5.7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5.7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5.7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5.7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5.7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5.7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5.7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5.7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5.7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5.7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5.7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5.7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5.7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5.7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5.7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5.7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5.7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5.7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5.7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5.7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5.7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5.7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5.7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5.7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5.7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5.7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5.7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5.7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5.7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5.7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5.7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5.7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5.7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5.7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5.7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5.7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5.7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5.7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5.7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5.7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5.7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5.7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5.7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5.7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5.7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5.7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5.7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5.7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5.7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5.7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5.7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5.7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5.7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5.7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5.7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5.7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5.7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5.7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5.7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5.7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5.7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5.7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5.7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5.7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5.7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5.7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5.7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5.7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5.7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5.7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5.7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5.7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5.7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5.7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5.7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5.7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5.7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5.7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5.7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5.7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5.7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5.7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5.7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5.7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5.7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5.7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5.7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5.7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5.7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5.7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5.7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5.7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5.7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5.7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5.7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5.7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5.7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5.7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5.7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5.7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5.7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5.7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5.7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5.7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5.7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5.7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5.7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5.7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5.7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5.7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5.7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5.7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5.7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5.7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5.7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5.7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5.7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5.7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5.7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5.7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5.7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5.7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5.7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5.7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5.7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5.7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5.7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5.7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5.7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5.7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5.7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5.7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5.7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5.7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5.7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5.7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5.7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5.7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5.7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5.7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5.7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5.7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5.7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5.7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5.7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5.7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5.7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5.7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5.7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5.7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5.7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5.7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5.7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5.7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5.7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5.7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5.7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5.7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5.7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5.7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5.7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5.7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5.7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5.7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5.7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5.7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5.7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5.7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5.7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5.7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5.7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5.7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5.7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5.7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5.7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5.7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5.7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5.7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5.7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5.7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5.7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5.7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5.7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5.7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5.7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5.7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5.7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5.7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5.7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5.7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5.7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5.7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5.7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5.7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5.7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5.7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5.7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5.7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5.7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5.7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5.7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5.7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5.7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5.7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5.7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5.7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5.7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5.7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5.7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5.7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5.7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5.7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5.7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5.7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5.7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5.7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5.7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5.7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5.7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5.7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5.7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5.7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5.7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5.7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5.7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5.7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5.7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5.7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5.7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5.7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5.7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5.7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5.7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5.7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5.7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5.7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5.7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5.7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5.7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5.7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5.7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5.7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5.7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5.7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5.7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5.7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5.7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5.7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5.7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5.7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5.7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5.7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5.7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5.7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5.7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5.7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5.7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5.7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5.7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5.7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5.7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5.7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5.7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5.7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5.7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5.7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5.7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5.7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5.7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5.7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5.7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5.7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5.7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5.7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5.7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5.7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5.7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5.7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5.7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5.7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5.7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5.7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5.7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5.7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5.7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5.7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5.7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5.7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5.7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5.7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5.7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5.7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5.7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5.7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5.7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5.7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5.7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5.7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5.7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5.7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5.7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5.7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5.7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5.7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5.7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5.7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5.7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5.7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5.7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5.7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5.7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5.7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5.7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5.7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5.7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5.7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5.7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5.7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5.7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5.7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5.7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5.7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5.7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5.7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5.7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5.7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5.7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5.7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5.7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5.7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5.7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5.7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5.7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5.7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5.7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5.7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5.7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5.7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5.7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5.7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5.7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5.7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5.7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5.7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5.7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5.7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5.7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5.7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5.7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5.7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5.7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5.7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5.7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5.7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5.7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5.7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5.7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5.7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5.7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5.7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5.7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5.7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5.7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5.7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5.7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5.7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5.7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5.7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5.7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5.7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5.7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5.7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5.7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5.7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5.7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5.7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5.7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5.7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5.7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5.7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5.7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5.7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5.7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5.7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5.7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5.7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5.7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5.7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5.7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5.7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5.7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5.7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5.7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5.7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5.7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5.7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5.7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5.7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5.7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5.7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5.7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5.7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5.7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5.7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5.7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5.7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5.7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5.7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5.7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5.7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5.7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5.7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5.7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5.7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5.7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5.7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5.7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5.7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5.7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5.7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5.7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5.7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5.7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5.7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5.7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5.7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5.7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5.7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5.7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5.7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5.7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5.7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5.7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5.7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5.7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5.7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5.7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5.7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5.7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5.7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5.7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5.7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5.7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5.7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5.7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5.7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5.7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5.7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5.7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5.7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5.7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5.7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5.7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5.7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5.7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5.7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5.7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5.7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5.7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5.7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5.7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5.7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5.7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5.7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5.7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5.7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5.7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5.7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5.7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5.7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5.7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5.7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5.7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5.7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5.7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5.7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5.7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5.7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5.7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5.7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5.7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5.7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5.7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5.7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5.7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5.7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5.7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5.7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5.7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5.7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5.7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5.7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5.7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5.7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5.7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5.7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5.7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5.7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5.7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5.7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5.7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5.7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5.7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5.7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5.7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5.7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5.7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5.7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5.7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5.7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5.7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5.7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5.7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5.7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5.7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5.7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5.7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5.7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5.7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5.7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5.7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5.7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5.7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5.7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5.7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5.7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5.7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5.7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5.7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5.7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5.7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5.7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5.7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5.7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5.7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5.7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5.7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5.7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5.7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5.7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5.7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5.7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5.7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5.7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5.7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5.7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5.7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5.7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5.7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5.7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5.7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5.7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5.7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5.7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5.7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5.7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5.7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5.7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5.7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5.7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5.7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5.7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5.7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5.7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5.7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5.7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5.7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5.7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5.7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5.7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5.7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5.7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5.7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5.7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5.7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5.7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5.7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5.7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5.7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5.7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5.7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5.7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5.7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5.7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5.7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5.7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5.7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5.7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5.7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5.7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5.7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5.7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5.7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5.7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5.7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5.7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5.7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5.7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5.7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5.7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5.7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5.7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5.7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5.7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5.7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5.7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5.7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5.7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5.7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5.7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5.7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5.7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5.7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5.7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5.7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5.7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5.7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5.7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5.7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5.7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5.7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5.7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5.7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5.7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5.7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5.7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5.7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5.7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5.7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5.7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5.7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5.7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5.7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5.7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5.7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5.7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5.7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5.7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5.7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5.7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5.7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5.7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5.7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5.7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5.7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5.7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5.7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5.7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5.7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5.7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5.7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5.7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5.7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5.7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5.7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5.7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5.7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5.7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5.7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5.7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5.7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5.7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5.7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5.7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5.7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5.7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5.7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5.7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5.7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5.7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5.7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5.7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5.7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5.7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5.7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5.7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5.7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5.7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5.7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5.7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5.7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5.7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5.7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5.7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5.7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5.7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5.7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5.7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5.7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5.7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5.7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5.7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5.7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5.7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5.7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5.7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5.7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5.7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5.7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5.7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5.7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5.7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5.7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5.7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5.7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5.7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5.7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5.7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5.7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5.7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5.7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5.7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5.7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5.7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5.7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5.7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5.7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5.7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5.7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5.7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5.7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5.7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5.7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5.7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5.7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5.7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5.7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5.7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5.7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5.7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5.7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5.7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5.7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5.7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5.7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5.7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5.7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5.7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5.7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5.7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5.7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5.7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5.7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5.7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5.7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5.7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5.7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5.7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5.7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5.7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5.7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5.7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5.7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5.7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5.7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5.7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5.7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5.7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5.7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5.7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5.7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5.7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5.7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5.7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5.7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5.7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5.7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5.7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5.7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5.7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5.7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5.7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5.7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5.7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5.7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5.7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5.7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5.7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5.7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5.7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5.7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5.7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5.7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5.7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5.7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5.7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5.7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5.7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5.7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5.7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5.7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5.7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5.7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5.7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5.7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5.7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5.7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5.7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5.7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5.7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5.7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5.7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5.7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5.7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5.7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5.7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5.7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5.7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5.7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5.7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5.7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5.7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5.7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5.7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5.7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5.7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5.7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5.7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5.7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3">
    <mergeCell ref="A1:F1"/>
    <mergeCell ref="G1:L1"/>
    <mergeCell ref="S1:Z1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sqref="A1:G1"/>
    </sheetView>
  </sheetViews>
  <sheetFormatPr defaultColWidth="12.5703125" defaultRowHeight="15" customHeight="1" x14ac:dyDescent="0.2"/>
  <cols>
    <col min="1" max="14" width="12.5703125" customWidth="1"/>
    <col min="15" max="26" width="8" customWidth="1"/>
  </cols>
  <sheetData>
    <row r="1" spans="1:26" ht="24.75" customHeight="1" x14ac:dyDescent="0.2">
      <c r="A1" s="370" t="s">
        <v>166</v>
      </c>
      <c r="B1" s="371"/>
      <c r="C1" s="371"/>
      <c r="D1" s="371"/>
      <c r="E1" s="371"/>
      <c r="F1" s="371"/>
      <c r="G1" s="372"/>
      <c r="H1" s="370" t="s">
        <v>166</v>
      </c>
      <c r="I1" s="371"/>
      <c r="J1" s="371"/>
      <c r="K1" s="371"/>
      <c r="L1" s="371"/>
      <c r="M1" s="371"/>
      <c r="N1" s="37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8" customHeigh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8" customHeight="1" x14ac:dyDescent="0.2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8" customHeight="1" x14ac:dyDescent="0.2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8" customHeight="1" x14ac:dyDescent="0.2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8" customHeight="1" x14ac:dyDescent="0.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8" customHeight="1" x14ac:dyDescent="0.2">
      <c r="A7" s="55"/>
      <c r="B7" s="55"/>
      <c r="C7" s="55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x14ac:dyDescent="0.2">
      <c r="A8" s="52"/>
      <c r="B8" s="55" t="s">
        <v>70</v>
      </c>
      <c r="C8" s="52"/>
      <c r="D8" s="56" t="s">
        <v>71</v>
      </c>
      <c r="E8" s="57"/>
      <c r="F8" s="58" t="s">
        <v>126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x14ac:dyDescent="0.2">
      <c r="A9" s="52"/>
      <c r="B9" s="55" t="s">
        <v>73</v>
      </c>
      <c r="C9" s="52"/>
      <c r="D9" s="56" t="s">
        <v>74</v>
      </c>
      <c r="E9" s="59"/>
      <c r="F9" s="58" t="s">
        <v>66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x14ac:dyDescent="0.2">
      <c r="A10" s="52"/>
      <c r="B10" s="55" t="s">
        <v>75</v>
      </c>
      <c r="C10" s="52"/>
      <c r="D10" s="56" t="s">
        <v>76</v>
      </c>
      <c r="E10" s="59"/>
      <c r="F10" s="58" t="s">
        <v>66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x14ac:dyDescent="0.2">
      <c r="A11" s="52"/>
      <c r="B11" s="55" t="s">
        <v>158</v>
      </c>
      <c r="C11" s="52"/>
      <c r="D11" s="56" t="s">
        <v>78</v>
      </c>
      <c r="E11" s="72"/>
      <c r="F11" s="58" t="s">
        <v>79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x14ac:dyDescent="0.2">
      <c r="A12" s="52"/>
      <c r="B12" s="55"/>
      <c r="C12" s="52"/>
      <c r="D12" s="56"/>
      <c r="E12" s="55"/>
      <c r="F12" s="58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x14ac:dyDescent="0.2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x14ac:dyDescent="0.2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5.75" x14ac:dyDescent="0.25">
      <c r="A15" s="63" t="s">
        <v>130</v>
      </c>
      <c r="B15" s="63" t="s">
        <v>130</v>
      </c>
      <c r="C15" s="63" t="s">
        <v>159</v>
      </c>
      <c r="D15" s="63" t="s">
        <v>167</v>
      </c>
      <c r="E15" s="63" t="s">
        <v>130</v>
      </c>
      <c r="F15" s="63" t="s">
        <v>160</v>
      </c>
      <c r="G15" s="63" t="s">
        <v>134</v>
      </c>
      <c r="H15" s="64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5.75" x14ac:dyDescent="0.25">
      <c r="A16" s="65" t="s">
        <v>135</v>
      </c>
      <c r="B16" s="65" t="s">
        <v>137</v>
      </c>
      <c r="C16" s="65" t="s">
        <v>161</v>
      </c>
      <c r="D16" s="65" t="s">
        <v>135</v>
      </c>
      <c r="E16" s="65" t="s">
        <v>140</v>
      </c>
      <c r="F16" s="65" t="s">
        <v>168</v>
      </c>
      <c r="G16" s="65" t="s">
        <v>163</v>
      </c>
      <c r="H16" s="64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5.75" x14ac:dyDescent="0.25">
      <c r="A17" s="65" t="s">
        <v>143</v>
      </c>
      <c r="B17" s="65" t="s">
        <v>145</v>
      </c>
      <c r="C17" s="65" t="s">
        <v>164</v>
      </c>
      <c r="D17" s="65" t="s">
        <v>169</v>
      </c>
      <c r="E17" s="65" t="s">
        <v>148</v>
      </c>
      <c r="F17" s="65" t="s">
        <v>170</v>
      </c>
      <c r="G17" s="65" t="s">
        <v>150</v>
      </c>
      <c r="H17" s="64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5.75" x14ac:dyDescent="0.25">
      <c r="A18" s="66" t="s">
        <v>82</v>
      </c>
      <c r="B18" s="66" t="s">
        <v>90</v>
      </c>
      <c r="C18" s="66" t="s">
        <v>82</v>
      </c>
      <c r="D18" s="66" t="s">
        <v>82</v>
      </c>
      <c r="E18" s="66" t="s">
        <v>100</v>
      </c>
      <c r="F18" s="66" t="s">
        <v>171</v>
      </c>
      <c r="G18" s="66" t="s">
        <v>52</v>
      </c>
      <c r="H18" s="64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x14ac:dyDescent="0.2">
      <c r="A19" s="73"/>
      <c r="B19" s="74">
        <f t="shared" ref="B19:B39" si="0">IF(A19=0,0,IF(A19="",0,0.5*($E$8+($E$9+$E$10)*A19+$E$8)*A19))</f>
        <v>0</v>
      </c>
      <c r="C19" s="74">
        <f t="shared" ref="C19:C39" si="1">$E$8+($E$9+$E$10)*A19</f>
        <v>0</v>
      </c>
      <c r="D19" s="74">
        <f t="shared" ref="D19:D39" si="2">IF(B19=0,0,(0.33*0.5*$E$9*A19^3+0.33*0.5*$E$10*A19^3+0.5*$E$8*A19^2)/B19)</f>
        <v>0</v>
      </c>
      <c r="E19" s="74">
        <f t="shared" ref="E19:E39" si="3">IF(B19=0,0,$E$11/B19)</f>
        <v>0</v>
      </c>
      <c r="F19" s="74">
        <f t="shared" ref="F19:F39" si="4">(1.94*$E$11*E19+62.4*D19*B19)/1000</f>
        <v>0</v>
      </c>
      <c r="G19" s="74">
        <f t="shared" ref="G19:G39" si="5">IF(B19=0,0,IF(C19=0,0,E19/(32.2*(B19/C19))^0.5))</f>
        <v>0</v>
      </c>
      <c r="H19" s="75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x14ac:dyDescent="0.2">
      <c r="A20" s="73"/>
      <c r="B20" s="74">
        <f t="shared" si="0"/>
        <v>0</v>
      </c>
      <c r="C20" s="74">
        <f t="shared" si="1"/>
        <v>0</v>
      </c>
      <c r="D20" s="74">
        <f t="shared" si="2"/>
        <v>0</v>
      </c>
      <c r="E20" s="74">
        <f t="shared" si="3"/>
        <v>0</v>
      </c>
      <c r="F20" s="74">
        <f t="shared" si="4"/>
        <v>0</v>
      </c>
      <c r="G20" s="74">
        <f t="shared" si="5"/>
        <v>0</v>
      </c>
      <c r="H20" s="75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5.75" customHeight="1" x14ac:dyDescent="0.2">
      <c r="A21" s="73"/>
      <c r="B21" s="74">
        <f t="shared" si="0"/>
        <v>0</v>
      </c>
      <c r="C21" s="74">
        <f t="shared" si="1"/>
        <v>0</v>
      </c>
      <c r="D21" s="74">
        <f t="shared" si="2"/>
        <v>0</v>
      </c>
      <c r="E21" s="74">
        <f t="shared" si="3"/>
        <v>0</v>
      </c>
      <c r="F21" s="74">
        <f t="shared" si="4"/>
        <v>0</v>
      </c>
      <c r="G21" s="74">
        <f t="shared" si="5"/>
        <v>0</v>
      </c>
      <c r="H21" s="75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5.75" customHeight="1" x14ac:dyDescent="0.2">
      <c r="A22" s="73"/>
      <c r="B22" s="74">
        <f t="shared" si="0"/>
        <v>0</v>
      </c>
      <c r="C22" s="74">
        <f t="shared" si="1"/>
        <v>0</v>
      </c>
      <c r="D22" s="74">
        <f t="shared" si="2"/>
        <v>0</v>
      </c>
      <c r="E22" s="74">
        <f t="shared" si="3"/>
        <v>0</v>
      </c>
      <c r="F22" s="74">
        <f t="shared" si="4"/>
        <v>0</v>
      </c>
      <c r="G22" s="74">
        <f t="shared" si="5"/>
        <v>0</v>
      </c>
      <c r="H22" s="75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5.75" customHeight="1" x14ac:dyDescent="0.2">
      <c r="A23" s="73"/>
      <c r="B23" s="74">
        <f t="shared" si="0"/>
        <v>0</v>
      </c>
      <c r="C23" s="74">
        <f t="shared" si="1"/>
        <v>0</v>
      </c>
      <c r="D23" s="74">
        <f t="shared" si="2"/>
        <v>0</v>
      </c>
      <c r="E23" s="74">
        <f t="shared" si="3"/>
        <v>0</v>
      </c>
      <c r="F23" s="74">
        <f t="shared" si="4"/>
        <v>0</v>
      </c>
      <c r="G23" s="74">
        <f t="shared" si="5"/>
        <v>0</v>
      </c>
      <c r="H23" s="75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5.75" customHeight="1" x14ac:dyDescent="0.2">
      <c r="A24" s="73"/>
      <c r="B24" s="74">
        <f t="shared" si="0"/>
        <v>0</v>
      </c>
      <c r="C24" s="74">
        <f t="shared" si="1"/>
        <v>0</v>
      </c>
      <c r="D24" s="74">
        <f t="shared" si="2"/>
        <v>0</v>
      </c>
      <c r="E24" s="74">
        <f t="shared" si="3"/>
        <v>0</v>
      </c>
      <c r="F24" s="74">
        <f t="shared" si="4"/>
        <v>0</v>
      </c>
      <c r="G24" s="74">
        <f t="shared" si="5"/>
        <v>0</v>
      </c>
      <c r="H24" s="75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5.75" customHeight="1" x14ac:dyDescent="0.2">
      <c r="A25" s="73"/>
      <c r="B25" s="74">
        <f t="shared" si="0"/>
        <v>0</v>
      </c>
      <c r="C25" s="74">
        <f t="shared" si="1"/>
        <v>0</v>
      </c>
      <c r="D25" s="74">
        <f t="shared" si="2"/>
        <v>0</v>
      </c>
      <c r="E25" s="74">
        <f t="shared" si="3"/>
        <v>0</v>
      </c>
      <c r="F25" s="74">
        <f t="shared" si="4"/>
        <v>0</v>
      </c>
      <c r="G25" s="74">
        <f t="shared" si="5"/>
        <v>0</v>
      </c>
      <c r="H25" s="75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5.75" customHeight="1" x14ac:dyDescent="0.2">
      <c r="A26" s="73"/>
      <c r="B26" s="74">
        <f t="shared" si="0"/>
        <v>0</v>
      </c>
      <c r="C26" s="74">
        <f t="shared" si="1"/>
        <v>0</v>
      </c>
      <c r="D26" s="74">
        <f t="shared" si="2"/>
        <v>0</v>
      </c>
      <c r="E26" s="74">
        <f t="shared" si="3"/>
        <v>0</v>
      </c>
      <c r="F26" s="74">
        <f t="shared" si="4"/>
        <v>0</v>
      </c>
      <c r="G26" s="74">
        <f t="shared" si="5"/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5.75" customHeight="1" x14ac:dyDescent="0.2">
      <c r="A27" s="73"/>
      <c r="B27" s="74">
        <f t="shared" si="0"/>
        <v>0</v>
      </c>
      <c r="C27" s="74">
        <f t="shared" si="1"/>
        <v>0</v>
      </c>
      <c r="D27" s="74">
        <f t="shared" si="2"/>
        <v>0</v>
      </c>
      <c r="E27" s="74">
        <f t="shared" si="3"/>
        <v>0</v>
      </c>
      <c r="F27" s="74">
        <f t="shared" si="4"/>
        <v>0</v>
      </c>
      <c r="G27" s="74">
        <f t="shared" si="5"/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5.75" customHeight="1" x14ac:dyDescent="0.2">
      <c r="A28" s="73"/>
      <c r="B28" s="74">
        <f t="shared" si="0"/>
        <v>0</v>
      </c>
      <c r="C28" s="74">
        <f t="shared" si="1"/>
        <v>0</v>
      </c>
      <c r="D28" s="74">
        <f t="shared" si="2"/>
        <v>0</v>
      </c>
      <c r="E28" s="74">
        <f t="shared" si="3"/>
        <v>0</v>
      </c>
      <c r="F28" s="74">
        <f t="shared" si="4"/>
        <v>0</v>
      </c>
      <c r="G28" s="74">
        <f t="shared" si="5"/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5.75" customHeight="1" x14ac:dyDescent="0.2">
      <c r="A29" s="73"/>
      <c r="B29" s="74">
        <f t="shared" si="0"/>
        <v>0</v>
      </c>
      <c r="C29" s="74">
        <f t="shared" si="1"/>
        <v>0</v>
      </c>
      <c r="D29" s="74">
        <f t="shared" si="2"/>
        <v>0</v>
      </c>
      <c r="E29" s="74">
        <f t="shared" si="3"/>
        <v>0</v>
      </c>
      <c r="F29" s="74">
        <f t="shared" si="4"/>
        <v>0</v>
      </c>
      <c r="G29" s="74">
        <f t="shared" si="5"/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5.75" customHeight="1" x14ac:dyDescent="0.2">
      <c r="A30" s="73"/>
      <c r="B30" s="74">
        <f t="shared" si="0"/>
        <v>0</v>
      </c>
      <c r="C30" s="74">
        <f t="shared" si="1"/>
        <v>0</v>
      </c>
      <c r="D30" s="74">
        <f t="shared" si="2"/>
        <v>0</v>
      </c>
      <c r="E30" s="74">
        <f t="shared" si="3"/>
        <v>0</v>
      </c>
      <c r="F30" s="74">
        <f t="shared" si="4"/>
        <v>0</v>
      </c>
      <c r="G30" s="74">
        <f t="shared" si="5"/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5.75" customHeight="1" x14ac:dyDescent="0.2">
      <c r="A31" s="73"/>
      <c r="B31" s="74">
        <f t="shared" si="0"/>
        <v>0</v>
      </c>
      <c r="C31" s="74">
        <f t="shared" si="1"/>
        <v>0</v>
      </c>
      <c r="D31" s="74">
        <f t="shared" si="2"/>
        <v>0</v>
      </c>
      <c r="E31" s="74">
        <f t="shared" si="3"/>
        <v>0</v>
      </c>
      <c r="F31" s="74">
        <f t="shared" si="4"/>
        <v>0</v>
      </c>
      <c r="G31" s="74">
        <f t="shared" si="5"/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5.75" customHeight="1" x14ac:dyDescent="0.2">
      <c r="A32" s="73"/>
      <c r="B32" s="74">
        <f t="shared" si="0"/>
        <v>0</v>
      </c>
      <c r="C32" s="74">
        <f t="shared" si="1"/>
        <v>0</v>
      </c>
      <c r="D32" s="74">
        <f t="shared" si="2"/>
        <v>0</v>
      </c>
      <c r="E32" s="74">
        <f t="shared" si="3"/>
        <v>0</v>
      </c>
      <c r="F32" s="74">
        <f t="shared" si="4"/>
        <v>0</v>
      </c>
      <c r="G32" s="74">
        <f t="shared" si="5"/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5.75" customHeight="1" x14ac:dyDescent="0.2">
      <c r="A33" s="73"/>
      <c r="B33" s="74">
        <f t="shared" si="0"/>
        <v>0</v>
      </c>
      <c r="C33" s="74">
        <f t="shared" si="1"/>
        <v>0</v>
      </c>
      <c r="D33" s="74">
        <f t="shared" si="2"/>
        <v>0</v>
      </c>
      <c r="E33" s="74">
        <f t="shared" si="3"/>
        <v>0</v>
      </c>
      <c r="F33" s="74">
        <f t="shared" si="4"/>
        <v>0</v>
      </c>
      <c r="G33" s="74">
        <f t="shared" si="5"/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5.75" customHeight="1" x14ac:dyDescent="0.2">
      <c r="A34" s="73"/>
      <c r="B34" s="74">
        <f t="shared" si="0"/>
        <v>0</v>
      </c>
      <c r="C34" s="74">
        <f t="shared" si="1"/>
        <v>0</v>
      </c>
      <c r="D34" s="74">
        <f t="shared" si="2"/>
        <v>0</v>
      </c>
      <c r="E34" s="74">
        <f t="shared" si="3"/>
        <v>0</v>
      </c>
      <c r="F34" s="74">
        <f t="shared" si="4"/>
        <v>0</v>
      </c>
      <c r="G34" s="74">
        <f t="shared" si="5"/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5.75" customHeight="1" x14ac:dyDescent="0.2">
      <c r="A35" s="73"/>
      <c r="B35" s="74">
        <f t="shared" si="0"/>
        <v>0</v>
      </c>
      <c r="C35" s="74">
        <f t="shared" si="1"/>
        <v>0</v>
      </c>
      <c r="D35" s="74">
        <f t="shared" si="2"/>
        <v>0</v>
      </c>
      <c r="E35" s="74">
        <f t="shared" si="3"/>
        <v>0</v>
      </c>
      <c r="F35" s="74">
        <f t="shared" si="4"/>
        <v>0</v>
      </c>
      <c r="G35" s="74">
        <f t="shared" si="5"/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5.75" customHeight="1" x14ac:dyDescent="0.2">
      <c r="A36" s="73"/>
      <c r="B36" s="74">
        <f t="shared" si="0"/>
        <v>0</v>
      </c>
      <c r="C36" s="74">
        <f t="shared" si="1"/>
        <v>0</v>
      </c>
      <c r="D36" s="74">
        <f t="shared" si="2"/>
        <v>0</v>
      </c>
      <c r="E36" s="74">
        <f t="shared" si="3"/>
        <v>0</v>
      </c>
      <c r="F36" s="74">
        <f t="shared" si="4"/>
        <v>0</v>
      </c>
      <c r="G36" s="74">
        <f t="shared" si="5"/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5.75" customHeight="1" x14ac:dyDescent="0.2">
      <c r="A37" s="73"/>
      <c r="B37" s="74">
        <f t="shared" si="0"/>
        <v>0</v>
      </c>
      <c r="C37" s="74">
        <f t="shared" si="1"/>
        <v>0</v>
      </c>
      <c r="D37" s="74">
        <f t="shared" si="2"/>
        <v>0</v>
      </c>
      <c r="E37" s="74">
        <f t="shared" si="3"/>
        <v>0</v>
      </c>
      <c r="F37" s="74">
        <f t="shared" si="4"/>
        <v>0</v>
      </c>
      <c r="G37" s="74">
        <f t="shared" si="5"/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5.75" customHeight="1" x14ac:dyDescent="0.2">
      <c r="A38" s="73"/>
      <c r="B38" s="74">
        <f t="shared" si="0"/>
        <v>0</v>
      </c>
      <c r="C38" s="74">
        <f t="shared" si="1"/>
        <v>0</v>
      </c>
      <c r="D38" s="74">
        <f t="shared" si="2"/>
        <v>0</v>
      </c>
      <c r="E38" s="74">
        <f t="shared" si="3"/>
        <v>0</v>
      </c>
      <c r="F38" s="74">
        <f t="shared" si="4"/>
        <v>0</v>
      </c>
      <c r="G38" s="74">
        <f t="shared" si="5"/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5.75" customHeight="1" x14ac:dyDescent="0.2">
      <c r="A39" s="73"/>
      <c r="B39" s="74">
        <f t="shared" si="0"/>
        <v>0</v>
      </c>
      <c r="C39" s="74">
        <f t="shared" si="1"/>
        <v>0</v>
      </c>
      <c r="D39" s="74">
        <f t="shared" si="2"/>
        <v>0</v>
      </c>
      <c r="E39" s="74">
        <f t="shared" si="3"/>
        <v>0</v>
      </c>
      <c r="F39" s="74">
        <f t="shared" si="4"/>
        <v>0</v>
      </c>
      <c r="G39" s="74">
        <f t="shared" si="5"/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5.75" customHeight="1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5.75" customHeight="1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5.75" customHeight="1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5.75" customHeight="1" x14ac:dyDescent="0.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5.75" customHeight="1" x14ac:dyDescent="0.2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5.75" customHeight="1" x14ac:dyDescent="0.2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5.75" customHeight="1" x14ac:dyDescent="0.2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5.75" customHeight="1" x14ac:dyDescent="0.2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5.75" customHeight="1" x14ac:dyDescent="0.2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5.75" customHeight="1" x14ac:dyDescent="0.2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5.75" customHeight="1" x14ac:dyDescent="0.2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5.75" customHeight="1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5.75" customHeight="1" x14ac:dyDescent="0.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5.75" customHeight="1" x14ac:dyDescent="0.2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5.75" customHeight="1" x14ac:dyDescent="0.2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5.75" customHeight="1" x14ac:dyDescent="0.2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5.75" customHeight="1" x14ac:dyDescent="0.2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5.75" customHeight="1" x14ac:dyDescent="0.2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5.75" customHeight="1" x14ac:dyDescent="0.2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5.75" customHeight="1" x14ac:dyDescent="0.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5.75" customHeight="1" x14ac:dyDescent="0.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5.75" customHeight="1" x14ac:dyDescent="0.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5.75" customHeight="1" x14ac:dyDescent="0.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5.75" customHeight="1" x14ac:dyDescent="0.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5.75" customHeight="1" x14ac:dyDescent="0.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5.75" customHeight="1" x14ac:dyDescent="0.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5.75" customHeight="1" x14ac:dyDescent="0.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5.75" customHeight="1" x14ac:dyDescent="0.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5.75" customHeight="1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5.75" customHeight="1" x14ac:dyDescent="0.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5.75" customHeight="1" x14ac:dyDescent="0.2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5.75" customHeight="1" x14ac:dyDescent="0.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5.75" customHeight="1" x14ac:dyDescent="0.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5.75" customHeight="1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5.75" customHeight="1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5.75" customHeight="1" x14ac:dyDescent="0.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5.75" customHeight="1" x14ac:dyDescent="0.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5.75" customHeight="1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5.75" customHeight="1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5.75" customHeight="1" x14ac:dyDescent="0.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5.75" customHeight="1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5.7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5.75" customHeight="1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5.75" customHeight="1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5.75" customHeight="1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5.75" customHeight="1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5.75" customHeight="1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5.75" customHeight="1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5.75" customHeight="1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5.75" customHeight="1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5.75" customHeight="1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5.75" customHeight="1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5.75" customHeight="1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5.75" customHeight="1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5.75" customHeight="1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5.7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5.75" customHeight="1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5.75" customHeight="1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5.75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5.75" customHeight="1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5.75" customHeight="1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5.75" customHeigh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5.75" customHeight="1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5.75" customHeight="1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5.75" customHeight="1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5.75" customHeight="1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5.75" customHeight="1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5.75" customHeight="1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5.75" customHeight="1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5.75" customHeight="1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5.75" customHeight="1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5.75" customHeight="1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5.75" customHeight="1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5.75" customHeight="1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5.75" customHeight="1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5.75" customHeight="1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5.75" customHeight="1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5.75" customHeight="1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5.75" customHeight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5.75" customHeight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5.75" customHeight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5.75" customHeight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5.75" customHeight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5.75" customHeight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5.75" customHeight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5.75" customHeight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5.75" customHeight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5.75" customHeight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5.75" customHeight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5.75" customHeight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5.75" customHeight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5.75" customHeight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5.75" customHeight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5.75" customHeight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5.75" customHeight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5.75" customHeight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5.75" customHeight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5.75" customHeight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5.75" customHeight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5.75" customHeight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5.75" customHeight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5.75" customHeight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5.75" customHeight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5.75" customHeight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5.75" customHeight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5.75" customHeight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5.75" customHeight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5.75" customHeight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5.75" customHeight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5.75" customHeight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5.75" customHeight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5.75" customHeight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5.75" customHeight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5.75" customHeight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5.75" customHeight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5.75" customHeight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5.75" customHeight="1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5.75" customHeight="1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5.75" customHeight="1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5.75" customHeight="1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5.75" customHeight="1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5.75" customHeight="1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5.75" customHeight="1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5.75" customHeight="1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5.75" customHeight="1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5.75" customHeight="1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5.75" customHeight="1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5.75" customHeight="1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5.75" customHeight="1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5.75" customHeight="1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5.75" customHeight="1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5.75" customHeight="1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5.7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5.75" customHeight="1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5.75" customHeight="1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5.75" customHeight="1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5.75" customHeight="1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5.7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5.7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5.7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5.7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5.7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5.7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5.7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5.7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5.7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5.7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5.7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5.7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5.7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5.7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5.7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5.7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5.7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5.7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5.7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5.7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5.7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5.7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5.7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5.7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5.7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5.7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5.7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5.7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5.7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5.7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5.7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5.7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5.7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5.7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5.7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5.7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5.7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5.7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5.7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5.7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5.7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5.7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5.7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5.7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5.7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5.7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5.7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5.7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5.7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5.7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5.7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5.7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5.7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5.7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5.7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5.7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5.7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5.7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5.7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5.7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5.7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5.7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5.7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5.7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5.7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5.7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5.7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5.7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5.7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5.7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5.7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5.7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5.7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5.7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5.7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5.7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5.7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5.7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5.7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5.7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5.7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5.7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5.7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5.7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5.7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5.7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5.7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5.7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5.7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5.7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5.7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5.7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5.7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5.7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5.7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5.7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5.7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5.7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5.7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5.7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5.7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5.7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5.7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5.7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5.7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5.7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5.7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5.7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5.7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5.7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5.7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5.7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5.7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5.7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5.7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5.7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5.7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5.7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5.7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5.7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5.7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5.7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5.7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5.7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5.7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5.7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5.7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5.7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5.7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5.7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5.7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5.7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5.7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5.7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5.7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5.7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5.7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5.7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5.7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5.7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5.7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5.7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5.7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5.7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5.7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5.7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5.7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5.7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5.7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5.7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5.7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5.7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5.7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5.7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5.7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5.7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5.7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5.7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5.7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5.7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5.7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5.7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5.7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5.7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5.7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5.7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5.7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5.7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5.7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5.7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5.7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5.7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5.7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5.7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5.7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5.7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5.7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5.7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5.7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5.7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5.7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5.7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5.7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5.7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5.7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5.7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5.7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5.7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5.7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5.7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5.7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5.7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5.7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5.7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5.7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5.7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5.7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5.7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5.7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5.7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5.7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5.7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5.7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5.7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5.7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5.7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5.7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5.7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5.7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5.7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5.7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5.7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5.7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5.7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5.7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5.7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5.7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5.7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5.7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5.7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5.7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5.7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5.7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5.7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5.7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5.7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5.7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5.7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5.7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5.7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5.7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5.7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5.7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5.7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5.7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5.7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5.7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5.7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5.7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5.7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5.7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5.7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5.7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5.7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5.7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5.7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5.7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5.7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5.7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5.7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5.7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5.7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5.7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5.7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5.7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5.7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5.7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5.7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5.7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5.7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5.7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5.7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5.7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5.7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5.7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5.7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5.7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5.7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5.7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5.7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5.7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5.7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5.7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5.7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5.7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5.7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5.7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5.7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5.7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5.7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5.7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5.7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5.7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5.7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5.7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5.7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5.7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5.7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5.7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5.7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5.7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5.7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5.7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5.7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5.7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5.7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5.7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5.7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5.7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5.7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5.7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5.7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5.7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5.7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5.7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5.7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5.7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5.7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5.7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5.7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5.7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5.7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5.7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5.7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5.7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5.7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5.7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5.7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5.7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5.7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5.7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5.7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5.7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5.7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5.7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5.7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5.7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5.7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5.7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5.7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5.7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5.7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5.7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5.7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5.7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5.7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5.7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5.7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5.7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5.7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5.7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5.7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5.7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5.7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5.7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5.7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5.7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5.7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5.7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5.7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5.7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5.7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5.7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5.7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5.7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5.7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5.7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5.7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5.7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5.7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5.7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5.7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5.7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5.7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5.7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5.7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5.7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5.7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5.7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5.7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5.7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5.7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5.7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5.7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5.7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5.7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5.7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5.7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5.7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5.7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5.7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5.7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5.7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5.7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5.7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5.7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5.7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5.7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5.7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5.7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5.7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5.7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5.7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5.7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5.7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5.7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5.7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5.7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5.7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5.7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5.7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5.7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5.7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5.7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5.7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5.7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5.7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5.7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5.7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5.7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5.7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5.7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5.7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5.7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5.7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5.7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5.7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5.7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5.7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5.7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5.7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5.7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5.7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5.7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5.7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5.7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5.7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5.7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5.7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5.7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5.7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5.7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5.7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5.7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5.7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5.7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5.7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5.7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5.7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5.7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5.7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5.7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5.7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5.7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5.7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5.7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5.7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5.7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5.7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5.7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5.7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5.7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5.7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5.7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5.7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5.7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5.7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5.7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5.7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5.7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5.7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5.7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5.7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5.7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5.7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5.7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5.7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5.7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5.7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5.7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5.7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5.7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5.7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5.7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5.7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5.7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5.7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5.7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5.7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5.7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5.7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5.7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5.7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5.7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5.7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5.7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5.7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5.7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5.7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5.7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5.7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5.7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5.7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5.7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5.7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5.7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5.7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5.7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5.7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5.7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5.7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5.7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5.7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5.7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5.7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5.7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5.7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5.7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5.7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5.7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5.7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5.7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5.7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5.7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5.7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5.7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5.7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5.7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5.7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5.7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5.7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5.7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5.7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5.7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5.7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5.7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5.7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5.7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5.7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5.7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5.7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5.7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5.7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5.7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5.7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5.7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5.7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5.7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5.7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5.7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5.7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5.7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5.7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5.7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5.7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5.7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5.7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5.7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5.7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5.7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5.7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5.7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5.7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5.7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5.7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5.7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5.7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5.7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5.7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5.7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5.7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5.7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5.7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5.7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5.7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5.7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5.7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5.7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5.7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5.7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5.7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5.7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5.7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5.7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5.7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5.7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5.7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5.7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5.7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5.7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5.7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5.7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5.7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5.7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5.7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5.7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5.7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5.7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5.7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5.7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5.7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5.7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5.7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5.7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5.7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5.7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5.7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5.7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5.7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5.7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5.7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5.7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5.7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5.7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5.7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5.7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5.7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5.7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5.7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5.7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5.7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5.7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5.7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5.7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5.7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5.7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5.7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5.7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5.7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5.7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5.7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5.7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5.7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5.7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5.7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5.7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5.7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5.7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5.7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5.7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5.7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5.7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5.7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5.7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5.7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5.7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5.7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5.7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5.7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5.7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5.7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5.7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5.7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5.7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5.7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5.7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5.7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5.7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5.7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5.7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5.7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5.7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5.7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5.7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5.7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5.7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5.7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5.7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5.7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5.7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5.7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5.7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5.7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5.7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5.7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5.7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5.7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5.7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5.7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5.7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5.7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5.7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5.7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5.7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5.7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5.7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5.7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5.7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5.7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5.7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5.7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5.7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5.7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5.7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5.7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5.7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5.7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5.7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5.7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5.7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5.7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5.7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5.7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5.7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5.7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5.7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5.7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5.7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5.7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5.7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5.7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5.7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5.7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5.7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5.7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5.7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5.7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5.7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5.7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5.7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5.7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5.7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5.7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5.7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5.7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5.7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5.7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5.7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5.7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5.7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5.7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5.7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5.7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5.7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5.7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5.7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5.7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5.7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5.7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5.7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5.7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5.7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5.7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5.7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5.7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5.7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5.7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5.7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5.7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5.7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5.7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5.7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5.7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5.7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5.7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5.7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5.7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5.7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5.7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5.7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5.7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5.7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5.7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5.7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5.7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5.7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5.7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5.7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5.7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5.7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5.7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5.7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5.7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5.7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5.7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5.7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5.7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5.7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5.7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5.7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5.7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5.7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5.7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5.7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5.7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5.7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5.7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5.7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5.7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5.7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5.7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5.7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5.7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5.7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5.7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5.7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5.7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5.7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5.7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5.7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5.7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5.7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5.7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5.7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5.7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5.7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5.7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5.7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5.7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5.7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5.7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5.7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5.7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5.7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5.7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5.7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5.7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5.7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5.7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5.7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5.7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5.7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5.7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5.7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5.7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5.7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5.7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5.7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5.7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5.7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5.7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5.7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5.7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5.7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2">
    <mergeCell ref="A1:G1"/>
    <mergeCell ref="H1:N1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1000"/>
  <sheetViews>
    <sheetView topLeftCell="AC1" workbookViewId="0">
      <selection sqref="A1:P1"/>
    </sheetView>
  </sheetViews>
  <sheetFormatPr defaultColWidth="12.5703125" defaultRowHeight="15" customHeight="1" x14ac:dyDescent="0.2"/>
  <cols>
    <col min="1" max="48" width="10" customWidth="1"/>
  </cols>
  <sheetData>
    <row r="1" spans="1:48" ht="30" customHeight="1" x14ac:dyDescent="0.2">
      <c r="A1" s="380" t="s">
        <v>172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2"/>
      <c r="Q1" s="380" t="s">
        <v>172</v>
      </c>
      <c r="R1" s="381"/>
      <c r="S1" s="381"/>
      <c r="T1" s="381"/>
      <c r="U1" s="381"/>
      <c r="V1" s="381"/>
      <c r="W1" s="381"/>
      <c r="X1" s="381"/>
      <c r="Y1" s="381"/>
      <c r="Z1" s="381"/>
      <c r="AA1" s="381"/>
      <c r="AB1" s="381"/>
      <c r="AC1" s="381"/>
      <c r="AD1" s="381"/>
      <c r="AE1" s="381"/>
      <c r="AF1" s="382"/>
      <c r="AG1" s="383" t="s">
        <v>172</v>
      </c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  <c r="AS1" s="381"/>
      <c r="AT1" s="381"/>
      <c r="AU1" s="381"/>
      <c r="AV1" s="382"/>
    </row>
    <row r="2" spans="1:48" x14ac:dyDescent="0.2">
      <c r="A2" s="76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77"/>
      <c r="Q2" s="76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77"/>
      <c r="AG2" s="76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77"/>
    </row>
    <row r="3" spans="1:48" ht="15.75" x14ac:dyDescent="0.25">
      <c r="A3" s="76"/>
      <c r="B3" s="78" t="s">
        <v>173</v>
      </c>
      <c r="C3" s="55"/>
      <c r="D3" s="55"/>
      <c r="E3" s="55"/>
      <c r="F3" s="55"/>
      <c r="G3" s="55"/>
      <c r="H3" s="52"/>
      <c r="I3" s="78" t="s">
        <v>174</v>
      </c>
      <c r="J3" s="55"/>
      <c r="K3" s="55"/>
      <c r="L3" s="56"/>
      <c r="M3" s="58"/>
      <c r="N3" s="58"/>
      <c r="O3" s="52"/>
      <c r="P3" s="77"/>
      <c r="Q3" s="76"/>
      <c r="R3" s="78" t="s">
        <v>173</v>
      </c>
      <c r="S3" s="55"/>
      <c r="T3" s="55"/>
      <c r="U3" s="55"/>
      <c r="V3" s="55"/>
      <c r="W3" s="55"/>
      <c r="X3" s="52"/>
      <c r="Y3" s="78" t="s">
        <v>174</v>
      </c>
      <c r="Z3" s="55"/>
      <c r="AA3" s="55"/>
      <c r="AB3" s="56"/>
      <c r="AC3" s="58"/>
      <c r="AD3" s="58"/>
      <c r="AE3" s="52"/>
      <c r="AF3" s="77"/>
      <c r="AG3" s="76"/>
      <c r="AH3" s="78" t="s">
        <v>173</v>
      </c>
      <c r="AI3" s="55"/>
      <c r="AJ3" s="55"/>
      <c r="AK3" s="55"/>
      <c r="AL3" s="55"/>
      <c r="AM3" s="55"/>
      <c r="AN3" s="52"/>
      <c r="AO3" s="78" t="s">
        <v>174</v>
      </c>
      <c r="AP3" s="55"/>
      <c r="AQ3" s="55"/>
      <c r="AR3" s="56"/>
      <c r="AS3" s="58"/>
      <c r="AT3" s="58"/>
      <c r="AU3" s="52"/>
      <c r="AV3" s="77"/>
    </row>
    <row r="4" spans="1:48" x14ac:dyDescent="0.2">
      <c r="A4" s="76"/>
      <c r="B4" s="55"/>
      <c r="C4" s="55" t="s">
        <v>70</v>
      </c>
      <c r="D4" s="55"/>
      <c r="E4" s="56" t="s">
        <v>71</v>
      </c>
      <c r="F4" s="57"/>
      <c r="G4" s="58" t="s">
        <v>126</v>
      </c>
      <c r="H4" s="52"/>
      <c r="I4" s="55"/>
      <c r="J4" s="55" t="s">
        <v>175</v>
      </c>
      <c r="K4" s="55"/>
      <c r="L4" s="56" t="s">
        <v>176</v>
      </c>
      <c r="M4" s="79"/>
      <c r="N4" s="58" t="s">
        <v>126</v>
      </c>
      <c r="O4" s="52"/>
      <c r="P4" s="77"/>
      <c r="Q4" s="76"/>
      <c r="R4" s="55"/>
      <c r="S4" s="55" t="s">
        <v>70</v>
      </c>
      <c r="T4" s="55"/>
      <c r="U4" s="56" t="s">
        <v>71</v>
      </c>
      <c r="V4" s="79">
        <f t="shared" ref="V4:V9" si="0">+F4</f>
        <v>0</v>
      </c>
      <c r="W4" s="58" t="s">
        <v>126</v>
      </c>
      <c r="X4" s="52"/>
      <c r="Y4" s="55"/>
      <c r="Z4" s="55" t="s">
        <v>175</v>
      </c>
      <c r="AA4" s="55"/>
      <c r="AB4" s="56" t="s">
        <v>176</v>
      </c>
      <c r="AC4" s="79" t="str">
        <f>IF(M4="","",M4)</f>
        <v/>
      </c>
      <c r="AD4" s="58" t="s">
        <v>126</v>
      </c>
      <c r="AE4" s="52"/>
      <c r="AF4" s="77"/>
      <c r="AG4" s="76"/>
      <c r="AH4" s="55"/>
      <c r="AI4" s="55" t="s">
        <v>70</v>
      </c>
      <c r="AJ4" s="55"/>
      <c r="AK4" s="56" t="s">
        <v>71</v>
      </c>
      <c r="AL4" s="79">
        <f t="shared" ref="AL4:AL9" si="1">+F4</f>
        <v>0</v>
      </c>
      <c r="AM4" s="58" t="s">
        <v>126</v>
      </c>
      <c r="AN4" s="52"/>
      <c r="AO4" s="55"/>
      <c r="AP4" s="55" t="s">
        <v>175</v>
      </c>
      <c r="AQ4" s="55"/>
      <c r="AR4" s="56" t="s">
        <v>176</v>
      </c>
      <c r="AS4" s="79" t="str">
        <f>IF(M4="","",M4)</f>
        <v/>
      </c>
      <c r="AT4" s="58" t="s">
        <v>126</v>
      </c>
      <c r="AU4" s="52"/>
      <c r="AV4" s="77"/>
    </row>
    <row r="5" spans="1:48" x14ac:dyDescent="0.2">
      <c r="A5" s="76"/>
      <c r="B5" s="55"/>
      <c r="C5" s="55" t="s">
        <v>73</v>
      </c>
      <c r="D5" s="55"/>
      <c r="E5" s="56" t="s">
        <v>74</v>
      </c>
      <c r="F5" s="59"/>
      <c r="G5" s="58" t="s">
        <v>66</v>
      </c>
      <c r="H5" s="52"/>
      <c r="I5" s="55"/>
      <c r="J5" s="55" t="s">
        <v>177</v>
      </c>
      <c r="K5" s="55"/>
      <c r="L5" s="56" t="s">
        <v>106</v>
      </c>
      <c r="M5" s="80" t="str">
        <f>IF(M4="","",F4+(1+F5^2)^0.5*M4+(1+F6^2)^0.5*M4)</f>
        <v/>
      </c>
      <c r="N5" s="58" t="s">
        <v>66</v>
      </c>
      <c r="O5" s="52" t="s">
        <v>52</v>
      </c>
      <c r="P5" s="77"/>
      <c r="Q5" s="76"/>
      <c r="R5" s="55"/>
      <c r="S5" s="55" t="s">
        <v>73</v>
      </c>
      <c r="T5" s="55"/>
      <c r="U5" s="56" t="s">
        <v>74</v>
      </c>
      <c r="V5" s="80">
        <f t="shared" si="0"/>
        <v>0</v>
      </c>
      <c r="W5" s="58" t="s">
        <v>66</v>
      </c>
      <c r="X5" s="52"/>
      <c r="Y5" s="55"/>
      <c r="Z5" s="55" t="s">
        <v>177</v>
      </c>
      <c r="AA5" s="55"/>
      <c r="AB5" s="56" t="s">
        <v>106</v>
      </c>
      <c r="AC5" s="80" t="str">
        <f t="shared" ref="AC5:AC9" si="2">+M5</f>
        <v/>
      </c>
      <c r="AD5" s="58" t="s">
        <v>66</v>
      </c>
      <c r="AE5" s="52"/>
      <c r="AF5" s="77"/>
      <c r="AG5" s="76"/>
      <c r="AH5" s="55"/>
      <c r="AI5" s="55" t="s">
        <v>73</v>
      </c>
      <c r="AJ5" s="55"/>
      <c r="AK5" s="56" t="s">
        <v>74</v>
      </c>
      <c r="AL5" s="80">
        <f t="shared" si="1"/>
        <v>0</v>
      </c>
      <c r="AM5" s="58" t="s">
        <v>66</v>
      </c>
      <c r="AN5" s="52"/>
      <c r="AO5" s="55"/>
      <c r="AP5" s="55" t="s">
        <v>177</v>
      </c>
      <c r="AQ5" s="55"/>
      <c r="AR5" s="56" t="s">
        <v>106</v>
      </c>
      <c r="AS5" s="80" t="str">
        <f t="shared" ref="AS5:AS9" si="3">+M5</f>
        <v/>
      </c>
      <c r="AT5" s="58" t="s">
        <v>66</v>
      </c>
      <c r="AU5" s="52"/>
      <c r="AV5" s="77"/>
    </row>
    <row r="6" spans="1:48" x14ac:dyDescent="0.2">
      <c r="A6" s="76"/>
      <c r="B6" s="55"/>
      <c r="C6" s="55" t="s">
        <v>75</v>
      </c>
      <c r="D6" s="55"/>
      <c r="E6" s="56" t="s">
        <v>76</v>
      </c>
      <c r="F6" s="59"/>
      <c r="G6" s="58" t="s">
        <v>66</v>
      </c>
      <c r="H6" s="52"/>
      <c r="I6" s="55"/>
      <c r="J6" s="55" t="s">
        <v>178</v>
      </c>
      <c r="K6" s="55"/>
      <c r="L6" s="56" t="s">
        <v>179</v>
      </c>
      <c r="M6" s="80" t="str">
        <f>IF(M4="","",M4*(F4+(F5+F6)*M4+F4)*0.5)</f>
        <v/>
      </c>
      <c r="N6" s="58" t="s">
        <v>90</v>
      </c>
      <c r="O6" s="52" t="s">
        <v>52</v>
      </c>
      <c r="P6" s="77"/>
      <c r="Q6" s="76"/>
      <c r="R6" s="55"/>
      <c r="S6" s="55" t="s">
        <v>75</v>
      </c>
      <c r="T6" s="55"/>
      <c r="U6" s="56" t="s">
        <v>76</v>
      </c>
      <c r="V6" s="80">
        <f t="shared" si="0"/>
        <v>0</v>
      </c>
      <c r="W6" s="58" t="s">
        <v>66</v>
      </c>
      <c r="X6" s="52"/>
      <c r="Y6" s="55"/>
      <c r="Z6" s="55" t="s">
        <v>178</v>
      </c>
      <c r="AA6" s="55"/>
      <c r="AB6" s="56" t="s">
        <v>179</v>
      </c>
      <c r="AC6" s="80" t="str">
        <f t="shared" si="2"/>
        <v/>
      </c>
      <c r="AD6" s="58" t="s">
        <v>90</v>
      </c>
      <c r="AE6" s="52"/>
      <c r="AF6" s="77"/>
      <c r="AG6" s="76"/>
      <c r="AH6" s="55"/>
      <c r="AI6" s="55" t="s">
        <v>75</v>
      </c>
      <c r="AJ6" s="55"/>
      <c r="AK6" s="56" t="s">
        <v>76</v>
      </c>
      <c r="AL6" s="80">
        <f t="shared" si="1"/>
        <v>0</v>
      </c>
      <c r="AM6" s="58" t="s">
        <v>66</v>
      </c>
      <c r="AN6" s="52"/>
      <c r="AO6" s="55"/>
      <c r="AP6" s="55" t="s">
        <v>178</v>
      </c>
      <c r="AQ6" s="55"/>
      <c r="AR6" s="56" t="s">
        <v>179</v>
      </c>
      <c r="AS6" s="80" t="str">
        <f t="shared" si="3"/>
        <v/>
      </c>
      <c r="AT6" s="58" t="s">
        <v>90</v>
      </c>
      <c r="AU6" s="52"/>
      <c r="AV6" s="77"/>
    </row>
    <row r="7" spans="1:48" x14ac:dyDescent="0.2">
      <c r="A7" s="76"/>
      <c r="B7" s="55"/>
      <c r="C7" s="55" t="s">
        <v>68</v>
      </c>
      <c r="D7" s="55"/>
      <c r="E7" s="56" t="s">
        <v>69</v>
      </c>
      <c r="F7" s="81"/>
      <c r="G7" s="58"/>
      <c r="H7" s="52"/>
      <c r="I7" s="55"/>
      <c r="J7" s="55" t="s">
        <v>110</v>
      </c>
      <c r="K7" s="55"/>
      <c r="L7" s="56" t="s">
        <v>109</v>
      </c>
      <c r="M7" s="80" t="str">
        <f>IF(M4="","",M6/M5)</f>
        <v/>
      </c>
      <c r="N7" s="58" t="s">
        <v>126</v>
      </c>
      <c r="O7" s="52"/>
      <c r="P7" s="77"/>
      <c r="Q7" s="76"/>
      <c r="R7" s="55"/>
      <c r="S7" s="55" t="s">
        <v>68</v>
      </c>
      <c r="T7" s="55"/>
      <c r="U7" s="56" t="s">
        <v>69</v>
      </c>
      <c r="V7" s="82">
        <f t="shared" si="0"/>
        <v>0</v>
      </c>
      <c r="W7" s="58"/>
      <c r="X7" s="52"/>
      <c r="Y7" s="55"/>
      <c r="Z7" s="55" t="s">
        <v>110</v>
      </c>
      <c r="AA7" s="55"/>
      <c r="AB7" s="56" t="s">
        <v>109</v>
      </c>
      <c r="AC7" s="80" t="str">
        <f t="shared" si="2"/>
        <v/>
      </c>
      <c r="AD7" s="58" t="s">
        <v>126</v>
      </c>
      <c r="AE7" s="52"/>
      <c r="AF7" s="77"/>
      <c r="AG7" s="76"/>
      <c r="AH7" s="55"/>
      <c r="AI7" s="55" t="s">
        <v>68</v>
      </c>
      <c r="AJ7" s="55"/>
      <c r="AK7" s="56" t="s">
        <v>69</v>
      </c>
      <c r="AL7" s="82">
        <f t="shared" si="1"/>
        <v>0</v>
      </c>
      <c r="AM7" s="58"/>
      <c r="AN7" s="52"/>
      <c r="AO7" s="55"/>
      <c r="AP7" s="55" t="s">
        <v>110</v>
      </c>
      <c r="AQ7" s="55"/>
      <c r="AR7" s="56" t="s">
        <v>109</v>
      </c>
      <c r="AS7" s="80" t="str">
        <f t="shared" si="3"/>
        <v/>
      </c>
      <c r="AT7" s="58" t="s">
        <v>126</v>
      </c>
      <c r="AU7" s="52"/>
      <c r="AV7" s="77"/>
    </row>
    <row r="8" spans="1:48" x14ac:dyDescent="0.2">
      <c r="A8" s="76"/>
      <c r="B8" s="55"/>
      <c r="C8" s="55" t="s">
        <v>128</v>
      </c>
      <c r="D8" s="55"/>
      <c r="E8" s="56" t="s">
        <v>129</v>
      </c>
      <c r="F8" s="61"/>
      <c r="G8" s="58" t="s">
        <v>66</v>
      </c>
      <c r="H8" s="52"/>
      <c r="I8" s="55"/>
      <c r="J8" s="55" t="s">
        <v>180</v>
      </c>
      <c r="K8" s="55"/>
      <c r="L8" s="56" t="s">
        <v>95</v>
      </c>
      <c r="M8" s="80" t="str">
        <f>IF(M4="","",((($F$5+$F$6)*M4+$F$4)*$F$9^2/(32.2*M6^3))^0.5)</f>
        <v/>
      </c>
      <c r="N8" s="58"/>
      <c r="O8" s="52"/>
      <c r="P8" s="77"/>
      <c r="Q8" s="76"/>
      <c r="R8" s="55"/>
      <c r="S8" s="55" t="s">
        <v>128</v>
      </c>
      <c r="T8" s="55"/>
      <c r="U8" s="56" t="s">
        <v>129</v>
      </c>
      <c r="V8" s="82">
        <f t="shared" si="0"/>
        <v>0</v>
      </c>
      <c r="W8" s="58" t="s">
        <v>66</v>
      </c>
      <c r="X8" s="52"/>
      <c r="Y8" s="55"/>
      <c r="Z8" s="55" t="s">
        <v>180</v>
      </c>
      <c r="AA8" s="55"/>
      <c r="AB8" s="56" t="s">
        <v>95</v>
      </c>
      <c r="AC8" s="80" t="str">
        <f t="shared" si="2"/>
        <v/>
      </c>
      <c r="AD8" s="58"/>
      <c r="AE8" s="52"/>
      <c r="AF8" s="77"/>
      <c r="AG8" s="76"/>
      <c r="AH8" s="55"/>
      <c r="AI8" s="55" t="s">
        <v>128</v>
      </c>
      <c r="AJ8" s="55"/>
      <c r="AK8" s="56" t="s">
        <v>129</v>
      </c>
      <c r="AL8" s="82">
        <f t="shared" si="1"/>
        <v>0</v>
      </c>
      <c r="AM8" s="58" t="s">
        <v>66</v>
      </c>
      <c r="AN8" s="52"/>
      <c r="AO8" s="55"/>
      <c r="AP8" s="55" t="s">
        <v>180</v>
      </c>
      <c r="AQ8" s="55"/>
      <c r="AR8" s="56" t="s">
        <v>95</v>
      </c>
      <c r="AS8" s="80" t="str">
        <f t="shared" si="3"/>
        <v/>
      </c>
      <c r="AT8" s="58"/>
      <c r="AU8" s="52"/>
      <c r="AV8" s="77"/>
    </row>
    <row r="9" spans="1:48" x14ac:dyDescent="0.2">
      <c r="A9" s="76"/>
      <c r="B9" s="55"/>
      <c r="C9" s="55" t="s">
        <v>158</v>
      </c>
      <c r="D9" s="55"/>
      <c r="E9" s="56" t="s">
        <v>78</v>
      </c>
      <c r="F9" s="83"/>
      <c r="G9" s="58" t="s">
        <v>79</v>
      </c>
      <c r="H9" s="52"/>
      <c r="I9" s="55"/>
      <c r="J9" s="55" t="s">
        <v>181</v>
      </c>
      <c r="K9" s="55"/>
      <c r="L9" s="56" t="s">
        <v>78</v>
      </c>
      <c r="M9" s="80" t="str">
        <f>IF(M4="","",1.49/F7*M7^0.667*F8^0.5*M6)</f>
        <v/>
      </c>
      <c r="N9" s="58" t="s">
        <v>66</v>
      </c>
      <c r="O9" s="52"/>
      <c r="P9" s="77"/>
      <c r="Q9" s="76"/>
      <c r="R9" s="55"/>
      <c r="S9" s="55" t="s">
        <v>158</v>
      </c>
      <c r="T9" s="55"/>
      <c r="U9" s="56" t="s">
        <v>78</v>
      </c>
      <c r="V9" s="80">
        <f t="shared" si="0"/>
        <v>0</v>
      </c>
      <c r="W9" s="58" t="s">
        <v>79</v>
      </c>
      <c r="X9" s="52"/>
      <c r="Y9" s="55"/>
      <c r="Z9" s="55" t="s">
        <v>181</v>
      </c>
      <c r="AA9" s="55"/>
      <c r="AB9" s="56" t="s">
        <v>78</v>
      </c>
      <c r="AC9" s="80" t="str">
        <f t="shared" si="2"/>
        <v/>
      </c>
      <c r="AD9" s="58" t="s">
        <v>66</v>
      </c>
      <c r="AE9" s="52"/>
      <c r="AF9" s="77"/>
      <c r="AG9" s="76"/>
      <c r="AH9" s="55"/>
      <c r="AI9" s="55" t="s">
        <v>158</v>
      </c>
      <c r="AJ9" s="55"/>
      <c r="AK9" s="56" t="s">
        <v>78</v>
      </c>
      <c r="AL9" s="80">
        <f t="shared" si="1"/>
        <v>0</v>
      </c>
      <c r="AM9" s="58" t="s">
        <v>79</v>
      </c>
      <c r="AN9" s="52"/>
      <c r="AO9" s="55"/>
      <c r="AP9" s="55" t="s">
        <v>181</v>
      </c>
      <c r="AQ9" s="55"/>
      <c r="AR9" s="56" t="s">
        <v>78</v>
      </c>
      <c r="AS9" s="80" t="str">
        <f t="shared" si="3"/>
        <v/>
      </c>
      <c r="AT9" s="58" t="s">
        <v>66</v>
      </c>
      <c r="AU9" s="52"/>
      <c r="AV9" s="77"/>
    </row>
    <row r="10" spans="1:48" ht="15.75" x14ac:dyDescent="0.25">
      <c r="A10" s="76"/>
      <c r="B10" s="52"/>
      <c r="C10" s="52"/>
      <c r="D10" s="52"/>
      <c r="E10" s="52"/>
      <c r="F10" s="52"/>
      <c r="G10" s="84"/>
      <c r="H10" s="52"/>
      <c r="I10" s="78" t="s">
        <v>182</v>
      </c>
      <c r="J10" s="55"/>
      <c r="K10" s="55"/>
      <c r="L10" s="85"/>
      <c r="M10" s="55"/>
      <c r="N10" s="58"/>
      <c r="O10" s="52"/>
      <c r="P10" s="77"/>
      <c r="Q10" s="76"/>
      <c r="R10" s="52"/>
      <c r="S10" s="52"/>
      <c r="T10" s="52"/>
      <c r="U10" s="52"/>
      <c r="V10" s="52"/>
      <c r="W10" s="84"/>
      <c r="X10" s="52"/>
      <c r="Y10" s="78" t="s">
        <v>182</v>
      </c>
      <c r="Z10" s="55"/>
      <c r="AA10" s="55"/>
      <c r="AB10" s="85"/>
      <c r="AC10" s="86" t="s">
        <v>52</v>
      </c>
      <c r="AD10" s="58"/>
      <c r="AE10" s="52"/>
      <c r="AF10" s="77"/>
      <c r="AG10" s="76"/>
      <c r="AH10" s="52"/>
      <c r="AI10" s="52"/>
      <c r="AJ10" s="52"/>
      <c r="AK10" s="52"/>
      <c r="AL10" s="52"/>
      <c r="AM10" s="84"/>
      <c r="AN10" s="52"/>
      <c r="AO10" s="78" t="s">
        <v>182</v>
      </c>
      <c r="AP10" s="55"/>
      <c r="AQ10" s="55"/>
      <c r="AR10" s="85"/>
      <c r="AS10" s="86" t="s">
        <v>52</v>
      </c>
      <c r="AT10" s="58"/>
      <c r="AU10" s="52"/>
      <c r="AV10" s="77"/>
    </row>
    <row r="11" spans="1:48" ht="15.75" x14ac:dyDescent="0.25">
      <c r="A11" s="76"/>
      <c r="B11" s="52"/>
      <c r="C11" s="52"/>
      <c r="D11" s="52"/>
      <c r="E11" s="52"/>
      <c r="F11" s="52"/>
      <c r="G11" s="87"/>
      <c r="H11" s="87"/>
      <c r="I11" s="78"/>
      <c r="J11" s="55" t="s">
        <v>183</v>
      </c>
      <c r="K11" s="55"/>
      <c r="L11" s="56" t="s">
        <v>184</v>
      </c>
      <c r="M11" s="79"/>
      <c r="N11" s="58" t="s">
        <v>126</v>
      </c>
      <c r="O11" s="52"/>
      <c r="P11" s="77"/>
      <c r="Q11" s="76"/>
      <c r="R11" s="52"/>
      <c r="S11" s="52"/>
      <c r="T11" s="52"/>
      <c r="U11" s="52"/>
      <c r="V11" s="52"/>
      <c r="W11" s="88"/>
      <c r="X11" s="87"/>
      <c r="Y11" s="78"/>
      <c r="Z11" s="55" t="s">
        <v>183</v>
      </c>
      <c r="AA11" s="55"/>
      <c r="AB11" s="56" t="s">
        <v>184</v>
      </c>
      <c r="AC11" s="79" t="str">
        <f>IF(M11="","",M11)</f>
        <v/>
      </c>
      <c r="AD11" s="58" t="s">
        <v>126</v>
      </c>
      <c r="AE11" s="52"/>
      <c r="AF11" s="77"/>
      <c r="AG11" s="76"/>
      <c r="AH11" s="52"/>
      <c r="AI11" s="52"/>
      <c r="AJ11" s="52"/>
      <c r="AK11" s="52"/>
      <c r="AL11" s="52"/>
      <c r="AM11" s="88"/>
      <c r="AN11" s="87"/>
      <c r="AO11" s="78"/>
      <c r="AP11" s="55" t="s">
        <v>183</v>
      </c>
      <c r="AQ11" s="55"/>
      <c r="AR11" s="56" t="s">
        <v>184</v>
      </c>
      <c r="AS11" s="79" t="str">
        <f>IF(M11="","",M11)</f>
        <v/>
      </c>
      <c r="AT11" s="58" t="s">
        <v>126</v>
      </c>
      <c r="AU11" s="52"/>
      <c r="AV11" s="77"/>
    </row>
    <row r="12" spans="1:48" ht="15.75" x14ac:dyDescent="0.25">
      <c r="A12" s="76"/>
      <c r="B12" s="52"/>
      <c r="C12" s="52"/>
      <c r="D12" s="52"/>
      <c r="E12" s="52"/>
      <c r="F12" s="52"/>
      <c r="G12" s="87"/>
      <c r="H12" s="87"/>
      <c r="I12" s="78"/>
      <c r="J12" s="55" t="s">
        <v>92</v>
      </c>
      <c r="K12" s="55"/>
      <c r="L12" s="56" t="s">
        <v>185</v>
      </c>
      <c r="M12" s="89" t="str">
        <f>IF(M4="","",F4+(F6+F5)*M11)</f>
        <v/>
      </c>
      <c r="N12" s="58" t="s">
        <v>126</v>
      </c>
      <c r="O12" s="52"/>
      <c r="P12" s="77"/>
      <c r="Q12" s="76"/>
      <c r="R12" s="52"/>
      <c r="S12" s="52"/>
      <c r="T12" s="52"/>
      <c r="U12" s="52"/>
      <c r="V12" s="52"/>
      <c r="W12" s="88"/>
      <c r="X12" s="87"/>
      <c r="Y12" s="78"/>
      <c r="Z12" s="55" t="s">
        <v>92</v>
      </c>
      <c r="AA12" s="55"/>
      <c r="AB12" s="56" t="s">
        <v>185</v>
      </c>
      <c r="AC12" s="80" t="str">
        <f t="shared" ref="AC12:AC14" si="4">+M12</f>
        <v/>
      </c>
      <c r="AD12" s="58" t="s">
        <v>126</v>
      </c>
      <c r="AE12" s="52"/>
      <c r="AF12" s="77"/>
      <c r="AG12" s="76"/>
      <c r="AH12" s="52"/>
      <c r="AI12" s="52"/>
      <c r="AJ12" s="52"/>
      <c r="AK12" s="52"/>
      <c r="AL12" s="52"/>
      <c r="AM12" s="88"/>
      <c r="AN12" s="87"/>
      <c r="AO12" s="78"/>
      <c r="AP12" s="55" t="s">
        <v>92</v>
      </c>
      <c r="AQ12" s="55"/>
      <c r="AR12" s="56" t="s">
        <v>185</v>
      </c>
      <c r="AS12" s="80" t="str">
        <f t="shared" ref="AS12:AS14" si="5">+M12</f>
        <v/>
      </c>
      <c r="AT12" s="58" t="s">
        <v>126</v>
      </c>
      <c r="AU12" s="52"/>
      <c r="AV12" s="77"/>
    </row>
    <row r="13" spans="1:48" ht="15.75" x14ac:dyDescent="0.25">
      <c r="A13" s="76"/>
      <c r="B13" s="52"/>
      <c r="C13" s="52"/>
      <c r="D13" s="52"/>
      <c r="E13" s="52"/>
      <c r="F13" s="52"/>
      <c r="G13" s="87"/>
      <c r="H13" s="87"/>
      <c r="I13" s="78"/>
      <c r="J13" s="55" t="s">
        <v>88</v>
      </c>
      <c r="K13" s="55"/>
      <c r="L13" s="56" t="s">
        <v>186</v>
      </c>
      <c r="M13" s="80" t="str">
        <f>IF(M4="","",M11*(F4+(F5+F6)*M11+F4)/2)</f>
        <v/>
      </c>
      <c r="N13" s="58" t="s">
        <v>90</v>
      </c>
      <c r="O13" s="52"/>
      <c r="P13" s="77"/>
      <c r="Q13" s="76"/>
      <c r="R13" s="52"/>
      <c r="S13" s="52"/>
      <c r="T13" s="52"/>
      <c r="U13" s="52"/>
      <c r="V13" s="52"/>
      <c r="W13" s="88"/>
      <c r="X13" s="87"/>
      <c r="Y13" s="78"/>
      <c r="Z13" s="55" t="s">
        <v>88</v>
      </c>
      <c r="AA13" s="55"/>
      <c r="AB13" s="56" t="s">
        <v>186</v>
      </c>
      <c r="AC13" s="80" t="str">
        <f t="shared" si="4"/>
        <v/>
      </c>
      <c r="AD13" s="58" t="s">
        <v>90</v>
      </c>
      <c r="AE13" s="52"/>
      <c r="AF13" s="77"/>
      <c r="AG13" s="76"/>
      <c r="AH13" s="52"/>
      <c r="AI13" s="52"/>
      <c r="AJ13" s="52"/>
      <c r="AK13" s="52"/>
      <c r="AL13" s="52"/>
      <c r="AM13" s="88"/>
      <c r="AN13" s="87"/>
      <c r="AO13" s="78"/>
      <c r="AP13" s="55" t="s">
        <v>88</v>
      </c>
      <c r="AQ13" s="55"/>
      <c r="AR13" s="56" t="s">
        <v>186</v>
      </c>
      <c r="AS13" s="80" t="str">
        <f t="shared" si="5"/>
        <v/>
      </c>
      <c r="AT13" s="58" t="s">
        <v>90</v>
      </c>
      <c r="AU13" s="52"/>
      <c r="AV13" s="77"/>
    </row>
    <row r="14" spans="1:48" ht="15.75" x14ac:dyDescent="0.25">
      <c r="A14" s="76"/>
      <c r="B14" s="52"/>
      <c r="C14" s="52"/>
      <c r="D14" s="52"/>
      <c r="E14" s="52"/>
      <c r="F14" s="52"/>
      <c r="G14" s="87"/>
      <c r="H14" s="87"/>
      <c r="I14" s="78"/>
      <c r="J14" s="55" t="s">
        <v>180</v>
      </c>
      <c r="K14" s="55"/>
      <c r="L14" s="56" t="s">
        <v>95</v>
      </c>
      <c r="M14" s="80" t="str">
        <f>IF(M4="","",((F9^2*M12)/(32.2*M13^3))^0.5)</f>
        <v/>
      </c>
      <c r="N14" s="58"/>
      <c r="O14" s="52"/>
      <c r="P14" s="77"/>
      <c r="Q14" s="76"/>
      <c r="R14" s="52"/>
      <c r="S14" s="52"/>
      <c r="T14" s="52"/>
      <c r="U14" s="52"/>
      <c r="V14" s="52"/>
      <c r="W14" s="88"/>
      <c r="X14" s="87"/>
      <c r="Y14" s="78"/>
      <c r="Z14" s="55" t="s">
        <v>180</v>
      </c>
      <c r="AA14" s="55"/>
      <c r="AB14" s="56" t="s">
        <v>95</v>
      </c>
      <c r="AC14" s="80" t="str">
        <f t="shared" si="4"/>
        <v/>
      </c>
      <c r="AD14" s="58"/>
      <c r="AE14" s="52"/>
      <c r="AF14" s="77"/>
      <c r="AG14" s="76"/>
      <c r="AH14" s="52"/>
      <c r="AI14" s="52"/>
      <c r="AJ14" s="52"/>
      <c r="AK14" s="52"/>
      <c r="AL14" s="52"/>
      <c r="AM14" s="88"/>
      <c r="AN14" s="87"/>
      <c r="AO14" s="78"/>
      <c r="AP14" s="55" t="s">
        <v>180</v>
      </c>
      <c r="AQ14" s="55"/>
      <c r="AR14" s="56" t="s">
        <v>95</v>
      </c>
      <c r="AS14" s="80" t="str">
        <f t="shared" si="5"/>
        <v/>
      </c>
      <c r="AT14" s="58"/>
      <c r="AU14" s="52"/>
      <c r="AV14" s="77"/>
    </row>
    <row r="15" spans="1:48" ht="15.75" x14ac:dyDescent="0.25">
      <c r="A15" s="76"/>
      <c r="B15" s="52"/>
      <c r="C15" s="52"/>
      <c r="D15" s="52"/>
      <c r="E15" s="52"/>
      <c r="F15" s="52"/>
      <c r="G15" s="87"/>
      <c r="H15" s="87"/>
      <c r="I15" s="87"/>
      <c r="J15" s="90"/>
      <c r="K15" s="52"/>
      <c r="L15" s="52"/>
      <c r="M15" s="52"/>
      <c r="N15" s="52"/>
      <c r="O15" s="52"/>
      <c r="P15" s="77"/>
      <c r="Q15" s="76"/>
      <c r="R15" s="52"/>
      <c r="S15" s="52"/>
      <c r="T15" s="52"/>
      <c r="U15" s="52"/>
      <c r="V15" s="52"/>
      <c r="W15" s="88"/>
      <c r="X15" s="87"/>
      <c r="Y15" s="87"/>
      <c r="Z15" s="90"/>
      <c r="AA15" s="52"/>
      <c r="AB15" s="52"/>
      <c r="AC15" s="52"/>
      <c r="AD15" s="52"/>
      <c r="AE15" s="52"/>
      <c r="AF15" s="77"/>
      <c r="AG15" s="76"/>
      <c r="AH15" s="52"/>
      <c r="AI15" s="52"/>
      <c r="AJ15" s="52"/>
      <c r="AK15" s="52"/>
      <c r="AL15" s="52"/>
      <c r="AM15" s="88"/>
      <c r="AN15" s="87"/>
      <c r="AO15" s="87"/>
      <c r="AP15" s="90"/>
      <c r="AQ15" s="52"/>
      <c r="AR15" s="52"/>
      <c r="AS15" s="52"/>
      <c r="AT15" s="52"/>
      <c r="AU15" s="52"/>
      <c r="AV15" s="77"/>
    </row>
    <row r="16" spans="1:48" ht="24.75" customHeight="1" x14ac:dyDescent="0.2">
      <c r="A16" s="384" t="s">
        <v>187</v>
      </c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85"/>
      <c r="Q16" s="384" t="s">
        <v>188</v>
      </c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85"/>
      <c r="AG16" s="386" t="s">
        <v>189</v>
      </c>
      <c r="AH16" s="361"/>
      <c r="AI16" s="361"/>
      <c r="AJ16" s="361"/>
      <c r="AK16" s="361"/>
      <c r="AL16" s="361"/>
      <c r="AM16" s="361"/>
      <c r="AN16" s="361"/>
      <c r="AO16" s="361"/>
      <c r="AP16" s="361"/>
      <c r="AQ16" s="361"/>
      <c r="AR16" s="361"/>
      <c r="AS16" s="361"/>
      <c r="AT16" s="361"/>
      <c r="AU16" s="361"/>
      <c r="AV16" s="387"/>
    </row>
    <row r="17" spans="1:48" ht="20.25" x14ac:dyDescent="0.3">
      <c r="A17" s="91"/>
      <c r="B17" s="71"/>
      <c r="C17" s="55"/>
      <c r="D17" s="55"/>
      <c r="E17" s="52"/>
      <c r="F17" s="52"/>
      <c r="G17" s="52"/>
      <c r="H17" s="92"/>
      <c r="I17" s="92"/>
      <c r="J17" s="92"/>
      <c r="K17" s="92"/>
      <c r="L17" s="52"/>
      <c r="M17" s="52"/>
      <c r="N17" s="52"/>
      <c r="O17" s="52"/>
      <c r="P17" s="77"/>
      <c r="Q17" s="91"/>
      <c r="R17" s="71"/>
      <c r="S17" s="52"/>
      <c r="T17" s="55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77"/>
      <c r="AG17" s="91"/>
      <c r="AH17" s="71"/>
      <c r="AI17" s="52"/>
      <c r="AJ17" s="55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77"/>
    </row>
    <row r="18" spans="1:48" ht="20.25" x14ac:dyDescent="0.3">
      <c r="A18" s="93" t="s">
        <v>190</v>
      </c>
      <c r="B18" s="55"/>
      <c r="C18" s="55"/>
      <c r="D18" s="55"/>
      <c r="E18" s="55"/>
      <c r="F18" s="55"/>
      <c r="G18" s="71"/>
      <c r="H18" s="92"/>
      <c r="I18" s="92"/>
      <c r="J18" s="92"/>
      <c r="K18" s="92"/>
      <c r="L18" s="52"/>
      <c r="M18" s="52"/>
      <c r="N18" s="52"/>
      <c r="O18" s="52"/>
      <c r="P18" s="77"/>
      <c r="Q18" s="93" t="s">
        <v>190</v>
      </c>
      <c r="R18" s="55"/>
      <c r="S18" s="55" t="s">
        <v>52</v>
      </c>
      <c r="T18" s="55"/>
      <c r="U18" s="55"/>
      <c r="V18" s="55"/>
      <c r="W18" s="94"/>
      <c r="X18" s="52"/>
      <c r="Y18" s="52"/>
      <c r="Z18" s="52"/>
      <c r="AA18" s="52"/>
      <c r="AB18" s="52"/>
      <c r="AC18" s="52"/>
      <c r="AD18" s="52"/>
      <c r="AE18" s="52"/>
      <c r="AF18" s="77"/>
      <c r="AG18" s="93" t="s">
        <v>190</v>
      </c>
      <c r="AH18" s="55"/>
      <c r="AI18" s="55" t="s">
        <v>52</v>
      </c>
      <c r="AJ18" s="55"/>
      <c r="AK18" s="55"/>
      <c r="AL18" s="55"/>
      <c r="AM18" s="71"/>
      <c r="AN18" s="52"/>
      <c r="AO18" s="52"/>
      <c r="AP18" s="52"/>
      <c r="AQ18" s="52"/>
      <c r="AR18" s="52"/>
      <c r="AS18" s="52"/>
      <c r="AT18" s="52"/>
      <c r="AU18" s="52"/>
      <c r="AV18" s="77"/>
    </row>
    <row r="19" spans="1:48" ht="15.75" x14ac:dyDescent="0.25">
      <c r="A19" s="93"/>
      <c r="B19" s="52"/>
      <c r="C19" s="55"/>
      <c r="D19" s="52"/>
      <c r="E19" s="56" t="s">
        <v>191</v>
      </c>
      <c r="F19" s="57"/>
      <c r="G19" s="95" t="s">
        <v>126</v>
      </c>
      <c r="H19" s="52"/>
      <c r="I19" s="52"/>
      <c r="J19" s="52"/>
      <c r="K19" s="52"/>
      <c r="L19" s="52"/>
      <c r="M19" s="52"/>
      <c r="N19" s="52"/>
      <c r="O19" s="52"/>
      <c r="P19" s="77"/>
      <c r="Q19" s="93"/>
      <c r="R19" s="55"/>
      <c r="S19" s="55"/>
      <c r="T19" s="52"/>
      <c r="U19" s="56" t="s">
        <v>192</v>
      </c>
      <c r="V19" s="79" t="str">
        <f>IF(M11="","",M11)</f>
        <v/>
      </c>
      <c r="W19" s="95" t="s">
        <v>126</v>
      </c>
      <c r="X19" s="52"/>
      <c r="Y19" s="52"/>
      <c r="Z19" s="52"/>
      <c r="AA19" s="52"/>
      <c r="AB19" s="52"/>
      <c r="AC19" s="52"/>
      <c r="AD19" s="52"/>
      <c r="AE19" s="52"/>
      <c r="AF19" s="77"/>
      <c r="AG19" s="93" t="s">
        <v>52</v>
      </c>
      <c r="AH19" s="52"/>
      <c r="AI19" s="52"/>
      <c r="AJ19" s="55"/>
      <c r="AK19" s="56" t="s">
        <v>193</v>
      </c>
      <c r="AL19" s="79" t="str">
        <f>IF(M11="","",M11)</f>
        <v/>
      </c>
      <c r="AM19" s="58" t="s">
        <v>126</v>
      </c>
      <c r="AN19" s="52"/>
      <c r="AO19" s="52"/>
      <c r="AP19" s="52"/>
      <c r="AQ19" s="52"/>
      <c r="AR19" s="52"/>
      <c r="AS19" s="52"/>
      <c r="AT19" s="52"/>
      <c r="AU19" s="52"/>
      <c r="AV19" s="77"/>
    </row>
    <row r="20" spans="1:48" ht="15.75" x14ac:dyDescent="0.25">
      <c r="A20" s="93"/>
      <c r="B20" s="52"/>
      <c r="C20" s="55"/>
      <c r="D20" s="52"/>
      <c r="E20" s="56" t="s">
        <v>194</v>
      </c>
      <c r="F20" s="57"/>
      <c r="G20" s="95" t="s">
        <v>126</v>
      </c>
      <c r="H20" s="52"/>
      <c r="I20" s="52"/>
      <c r="J20" s="52"/>
      <c r="K20" s="52"/>
      <c r="L20" s="52"/>
      <c r="M20" s="52"/>
      <c r="N20" s="52"/>
      <c r="O20" s="52"/>
      <c r="P20" s="77"/>
      <c r="Q20" s="91"/>
      <c r="R20" s="55"/>
      <c r="S20" s="55"/>
      <c r="T20" s="52"/>
      <c r="U20" s="56" t="s">
        <v>195</v>
      </c>
      <c r="V20" s="57">
        <v>100</v>
      </c>
      <c r="W20" s="95" t="s">
        <v>126</v>
      </c>
      <c r="X20" s="52"/>
      <c r="Y20" s="52"/>
      <c r="Z20" s="52"/>
      <c r="AA20" s="52"/>
      <c r="AB20" s="52"/>
      <c r="AC20" s="52"/>
      <c r="AD20" s="52"/>
      <c r="AE20" s="52"/>
      <c r="AF20" s="77"/>
      <c r="AG20" s="91"/>
      <c r="AH20" s="52"/>
      <c r="AI20" s="52"/>
      <c r="AJ20" s="55"/>
      <c r="AK20" s="56" t="s">
        <v>196</v>
      </c>
      <c r="AL20" s="59">
        <v>100</v>
      </c>
      <c r="AM20" s="58" t="s">
        <v>126</v>
      </c>
      <c r="AN20" s="52"/>
      <c r="AO20" s="52"/>
      <c r="AP20" s="52"/>
      <c r="AQ20" s="52"/>
      <c r="AR20" s="52"/>
      <c r="AS20" s="52"/>
      <c r="AT20" s="52"/>
      <c r="AU20" s="52"/>
      <c r="AV20" s="77"/>
    </row>
    <row r="21" spans="1:48" ht="15.75" customHeight="1" x14ac:dyDescent="0.25">
      <c r="A21" s="93"/>
      <c r="B21" s="52"/>
      <c r="C21" s="94"/>
      <c r="D21" s="94"/>
      <c r="E21" s="94"/>
      <c r="F21" s="94"/>
      <c r="G21" s="94"/>
      <c r="H21" s="52"/>
      <c r="I21" s="52"/>
      <c r="J21" s="52"/>
      <c r="K21" s="52"/>
      <c r="L21" s="52"/>
      <c r="M21" s="52"/>
      <c r="N21" s="52"/>
      <c r="O21" s="52"/>
      <c r="P21" s="77"/>
      <c r="Q21" s="76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77"/>
      <c r="AG21" s="91"/>
      <c r="AH21" s="52"/>
      <c r="AI21" s="52"/>
      <c r="AJ21" s="55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77"/>
    </row>
    <row r="22" spans="1:48" ht="15.75" customHeight="1" x14ac:dyDescent="0.3">
      <c r="A22" s="93"/>
      <c r="B22" s="55"/>
      <c r="C22" s="55"/>
      <c r="D22" s="55"/>
      <c r="E22" s="52"/>
      <c r="F22" s="52"/>
      <c r="G22" s="94"/>
      <c r="H22" s="52"/>
      <c r="I22" s="52"/>
      <c r="J22" s="52"/>
      <c r="K22" s="52"/>
      <c r="L22" s="52"/>
      <c r="M22" s="52"/>
      <c r="N22" s="52"/>
      <c r="O22" s="52"/>
      <c r="P22" s="77"/>
      <c r="Q22" s="91"/>
      <c r="R22" s="55"/>
      <c r="S22" s="55"/>
      <c r="T22" s="52"/>
      <c r="U22" s="55"/>
      <c r="V22" s="55"/>
      <c r="W22" s="71"/>
      <c r="X22" s="52"/>
      <c r="Y22" s="52"/>
      <c r="Z22" s="52"/>
      <c r="AA22" s="52"/>
      <c r="AB22" s="52"/>
      <c r="AC22" s="52"/>
      <c r="AD22" s="52"/>
      <c r="AE22" s="52"/>
      <c r="AF22" s="77"/>
      <c r="AG22" s="76"/>
      <c r="AH22" s="52"/>
      <c r="AI22" s="52"/>
      <c r="AJ22" s="52"/>
      <c r="AK22" s="52"/>
      <c r="AL22" s="52"/>
      <c r="AM22" s="94"/>
      <c r="AN22" s="52"/>
      <c r="AO22" s="52"/>
      <c r="AP22" s="52"/>
      <c r="AQ22" s="52"/>
      <c r="AR22" s="52"/>
      <c r="AS22" s="52"/>
      <c r="AT22" s="52"/>
      <c r="AU22" s="52"/>
      <c r="AV22" s="77"/>
    </row>
    <row r="23" spans="1:48" ht="15.75" customHeight="1" x14ac:dyDescent="0.25">
      <c r="A23" s="91"/>
      <c r="B23" s="78"/>
      <c r="C23" s="55"/>
      <c r="D23" s="55"/>
      <c r="E23" s="52"/>
      <c r="F23" s="52"/>
      <c r="G23" s="94"/>
      <c r="H23" s="52"/>
      <c r="I23" s="52"/>
      <c r="J23" s="52"/>
      <c r="K23" s="52"/>
      <c r="L23" s="52"/>
      <c r="M23" s="52"/>
      <c r="N23" s="52"/>
      <c r="O23" s="52"/>
      <c r="P23" s="77"/>
      <c r="Q23" s="91"/>
      <c r="R23" s="52"/>
      <c r="S23" s="55"/>
      <c r="T23" s="55"/>
      <c r="U23" s="52"/>
      <c r="V23" s="52"/>
      <c r="W23" s="94"/>
      <c r="X23" s="52"/>
      <c r="Y23" s="52"/>
      <c r="Z23" s="52"/>
      <c r="AA23" s="52"/>
      <c r="AB23" s="52"/>
      <c r="AC23" s="52"/>
      <c r="AD23" s="52"/>
      <c r="AE23" s="52"/>
      <c r="AF23" s="77"/>
      <c r="AG23" s="91"/>
      <c r="AH23" s="52"/>
      <c r="AI23" s="55"/>
      <c r="AJ23" s="55"/>
      <c r="AK23" s="52"/>
      <c r="AL23" s="52"/>
      <c r="AM23" s="94"/>
      <c r="AN23" s="52"/>
      <c r="AO23" s="52"/>
      <c r="AP23" s="52"/>
      <c r="AQ23" s="52"/>
      <c r="AR23" s="52"/>
      <c r="AS23" s="52"/>
      <c r="AT23" s="52"/>
      <c r="AU23" s="52"/>
      <c r="AV23" s="77"/>
    </row>
    <row r="24" spans="1:48" ht="15.75" customHeight="1" x14ac:dyDescent="0.2">
      <c r="A24" s="96">
        <v>1</v>
      </c>
      <c r="B24" s="97">
        <v>2</v>
      </c>
      <c r="C24" s="97">
        <v>3</v>
      </c>
      <c r="D24" s="97">
        <v>4</v>
      </c>
      <c r="E24" s="97">
        <v>5</v>
      </c>
      <c r="F24" s="97">
        <v>6</v>
      </c>
      <c r="G24" s="97">
        <v>7</v>
      </c>
      <c r="H24" s="97">
        <v>8</v>
      </c>
      <c r="I24" s="97">
        <v>9</v>
      </c>
      <c r="J24" s="97">
        <v>10</v>
      </c>
      <c r="K24" s="97">
        <v>11</v>
      </c>
      <c r="L24" s="97">
        <v>12</v>
      </c>
      <c r="M24" s="97">
        <v>13</v>
      </c>
      <c r="N24" s="97">
        <v>14</v>
      </c>
      <c r="O24" s="97">
        <v>15</v>
      </c>
      <c r="P24" s="98">
        <v>16</v>
      </c>
      <c r="Q24" s="96">
        <v>1</v>
      </c>
      <c r="R24" s="97">
        <v>2</v>
      </c>
      <c r="S24" s="97">
        <v>3</v>
      </c>
      <c r="T24" s="97">
        <v>4</v>
      </c>
      <c r="U24" s="97">
        <v>5</v>
      </c>
      <c r="V24" s="97">
        <v>6</v>
      </c>
      <c r="W24" s="97">
        <v>7</v>
      </c>
      <c r="X24" s="97">
        <v>8</v>
      </c>
      <c r="Y24" s="97">
        <v>9</v>
      </c>
      <c r="Z24" s="97">
        <v>10</v>
      </c>
      <c r="AA24" s="97">
        <v>11</v>
      </c>
      <c r="AB24" s="97">
        <v>12</v>
      </c>
      <c r="AC24" s="97">
        <v>13</v>
      </c>
      <c r="AD24" s="97">
        <v>14</v>
      </c>
      <c r="AE24" s="97">
        <v>15</v>
      </c>
      <c r="AF24" s="98">
        <v>16</v>
      </c>
      <c r="AG24" s="96">
        <v>1</v>
      </c>
      <c r="AH24" s="97">
        <v>2</v>
      </c>
      <c r="AI24" s="97">
        <v>3</v>
      </c>
      <c r="AJ24" s="97">
        <v>4</v>
      </c>
      <c r="AK24" s="97">
        <v>5</v>
      </c>
      <c r="AL24" s="97">
        <v>6</v>
      </c>
      <c r="AM24" s="97">
        <v>7</v>
      </c>
      <c r="AN24" s="97">
        <v>8</v>
      </c>
      <c r="AO24" s="97">
        <v>9</v>
      </c>
      <c r="AP24" s="97">
        <v>10</v>
      </c>
      <c r="AQ24" s="97">
        <v>11</v>
      </c>
      <c r="AR24" s="97">
        <v>12</v>
      </c>
      <c r="AS24" s="97">
        <v>13</v>
      </c>
      <c r="AT24" s="97">
        <v>14</v>
      </c>
      <c r="AU24" s="97">
        <v>15</v>
      </c>
      <c r="AV24" s="98">
        <v>16</v>
      </c>
    </row>
    <row r="25" spans="1:48" ht="15.75" customHeight="1" x14ac:dyDescent="0.2">
      <c r="A25" s="99" t="s">
        <v>130</v>
      </c>
      <c r="B25" s="100" t="s">
        <v>130</v>
      </c>
      <c r="C25" s="100" t="s">
        <v>132</v>
      </c>
      <c r="D25" s="100" t="s">
        <v>197</v>
      </c>
      <c r="E25" s="100" t="s">
        <v>130</v>
      </c>
      <c r="F25" s="100" t="s">
        <v>198</v>
      </c>
      <c r="G25" s="100" t="s">
        <v>199</v>
      </c>
      <c r="H25" s="100" t="s">
        <v>200</v>
      </c>
      <c r="I25" s="100" t="s">
        <v>201</v>
      </c>
      <c r="J25" s="100" t="s">
        <v>202</v>
      </c>
      <c r="K25" s="100" t="s">
        <v>203</v>
      </c>
      <c r="L25" s="100" t="s">
        <v>204</v>
      </c>
      <c r="M25" s="100" t="s">
        <v>167</v>
      </c>
      <c r="N25" s="100" t="s">
        <v>199</v>
      </c>
      <c r="O25" s="100" t="s">
        <v>205</v>
      </c>
      <c r="P25" s="101" t="s">
        <v>206</v>
      </c>
      <c r="Q25" s="99" t="s">
        <v>130</v>
      </c>
      <c r="R25" s="100" t="s">
        <v>130</v>
      </c>
      <c r="S25" s="100" t="s">
        <v>132</v>
      </c>
      <c r="T25" s="100" t="s">
        <v>197</v>
      </c>
      <c r="U25" s="100" t="s">
        <v>130</v>
      </c>
      <c r="V25" s="100" t="s">
        <v>198</v>
      </c>
      <c r="W25" s="100" t="s">
        <v>199</v>
      </c>
      <c r="X25" s="100" t="s">
        <v>200</v>
      </c>
      <c r="Y25" s="100" t="s">
        <v>201</v>
      </c>
      <c r="Z25" s="100" t="s">
        <v>202</v>
      </c>
      <c r="AA25" s="100" t="s">
        <v>203</v>
      </c>
      <c r="AB25" s="100" t="s">
        <v>204</v>
      </c>
      <c r="AC25" s="100" t="s">
        <v>167</v>
      </c>
      <c r="AD25" s="100" t="s">
        <v>199</v>
      </c>
      <c r="AE25" s="100" t="s">
        <v>205</v>
      </c>
      <c r="AF25" s="101" t="s">
        <v>206</v>
      </c>
      <c r="AG25" s="99" t="s">
        <v>130</v>
      </c>
      <c r="AH25" s="100" t="s">
        <v>130</v>
      </c>
      <c r="AI25" s="100" t="s">
        <v>132</v>
      </c>
      <c r="AJ25" s="100" t="s">
        <v>197</v>
      </c>
      <c r="AK25" s="100" t="s">
        <v>130</v>
      </c>
      <c r="AL25" s="100" t="s">
        <v>198</v>
      </c>
      <c r="AM25" s="100" t="s">
        <v>199</v>
      </c>
      <c r="AN25" s="100" t="s">
        <v>200</v>
      </c>
      <c r="AO25" s="100" t="s">
        <v>201</v>
      </c>
      <c r="AP25" s="100" t="s">
        <v>202</v>
      </c>
      <c r="AQ25" s="100" t="s">
        <v>203</v>
      </c>
      <c r="AR25" s="100" t="s">
        <v>204</v>
      </c>
      <c r="AS25" s="100" t="s">
        <v>167</v>
      </c>
      <c r="AT25" s="100" t="s">
        <v>199</v>
      </c>
      <c r="AU25" s="100" t="s">
        <v>205</v>
      </c>
      <c r="AV25" s="101" t="s">
        <v>206</v>
      </c>
    </row>
    <row r="26" spans="1:48" ht="15.75" customHeight="1" x14ac:dyDescent="0.2">
      <c r="A26" s="99" t="s">
        <v>135</v>
      </c>
      <c r="B26" s="100" t="s">
        <v>137</v>
      </c>
      <c r="C26" s="100" t="s">
        <v>207</v>
      </c>
      <c r="D26" s="100" t="s">
        <v>208</v>
      </c>
      <c r="E26" s="100" t="s">
        <v>209</v>
      </c>
      <c r="F26" s="100" t="s">
        <v>210</v>
      </c>
      <c r="G26" s="100" t="s">
        <v>162</v>
      </c>
      <c r="H26" s="100"/>
      <c r="I26" s="100" t="s">
        <v>211</v>
      </c>
      <c r="J26" s="100" t="s">
        <v>211</v>
      </c>
      <c r="K26" s="100"/>
      <c r="L26" s="100"/>
      <c r="M26" s="100" t="s">
        <v>135</v>
      </c>
      <c r="N26" s="100" t="s">
        <v>168</v>
      </c>
      <c r="O26" s="100" t="s">
        <v>212</v>
      </c>
      <c r="P26" s="101" t="s">
        <v>213</v>
      </c>
      <c r="Q26" s="99" t="s">
        <v>135</v>
      </c>
      <c r="R26" s="100" t="s">
        <v>137</v>
      </c>
      <c r="S26" s="100" t="s">
        <v>207</v>
      </c>
      <c r="T26" s="100" t="s">
        <v>208</v>
      </c>
      <c r="U26" s="100" t="s">
        <v>209</v>
      </c>
      <c r="V26" s="100" t="s">
        <v>210</v>
      </c>
      <c r="W26" s="100" t="s">
        <v>162</v>
      </c>
      <c r="X26" s="100"/>
      <c r="Y26" s="100" t="s">
        <v>211</v>
      </c>
      <c r="Z26" s="100" t="s">
        <v>211</v>
      </c>
      <c r="AA26" s="100"/>
      <c r="AB26" s="100"/>
      <c r="AC26" s="100" t="s">
        <v>135</v>
      </c>
      <c r="AD26" s="100" t="s">
        <v>168</v>
      </c>
      <c r="AE26" s="100" t="s">
        <v>212</v>
      </c>
      <c r="AF26" s="101" t="s">
        <v>213</v>
      </c>
      <c r="AG26" s="99" t="s">
        <v>135</v>
      </c>
      <c r="AH26" s="100" t="s">
        <v>137</v>
      </c>
      <c r="AI26" s="100" t="s">
        <v>207</v>
      </c>
      <c r="AJ26" s="100" t="s">
        <v>208</v>
      </c>
      <c r="AK26" s="100" t="s">
        <v>209</v>
      </c>
      <c r="AL26" s="100" t="s">
        <v>210</v>
      </c>
      <c r="AM26" s="100" t="s">
        <v>162</v>
      </c>
      <c r="AN26" s="100"/>
      <c r="AO26" s="100" t="s">
        <v>211</v>
      </c>
      <c r="AP26" s="100" t="s">
        <v>211</v>
      </c>
      <c r="AQ26" s="100"/>
      <c r="AR26" s="100"/>
      <c r="AS26" s="100" t="s">
        <v>135</v>
      </c>
      <c r="AT26" s="100" t="s">
        <v>168</v>
      </c>
      <c r="AU26" s="100" t="s">
        <v>212</v>
      </c>
      <c r="AV26" s="101" t="s">
        <v>213</v>
      </c>
    </row>
    <row r="27" spans="1:48" ht="15.75" customHeight="1" x14ac:dyDescent="0.2">
      <c r="A27" s="99" t="s">
        <v>143</v>
      </c>
      <c r="B27" s="100" t="s">
        <v>145</v>
      </c>
      <c r="C27" s="100" t="s">
        <v>146</v>
      </c>
      <c r="D27" s="100" t="s">
        <v>147</v>
      </c>
      <c r="E27" s="100" t="s">
        <v>148</v>
      </c>
      <c r="F27" s="100" t="s">
        <v>214</v>
      </c>
      <c r="G27" s="100" t="s">
        <v>165</v>
      </c>
      <c r="H27" s="100" t="s">
        <v>52</v>
      </c>
      <c r="I27" s="100" t="s">
        <v>215</v>
      </c>
      <c r="J27" s="100" t="s">
        <v>52</v>
      </c>
      <c r="K27" s="100" t="s">
        <v>216</v>
      </c>
      <c r="L27" s="100" t="s">
        <v>217</v>
      </c>
      <c r="M27" s="100" t="s">
        <v>169</v>
      </c>
      <c r="N27" s="100" t="s">
        <v>170</v>
      </c>
      <c r="O27" s="100" t="s">
        <v>218</v>
      </c>
      <c r="P27" s="101" t="s">
        <v>52</v>
      </c>
      <c r="Q27" s="99" t="s">
        <v>143</v>
      </c>
      <c r="R27" s="100" t="s">
        <v>145</v>
      </c>
      <c r="S27" s="100" t="s">
        <v>146</v>
      </c>
      <c r="T27" s="100" t="s">
        <v>147</v>
      </c>
      <c r="U27" s="100" t="s">
        <v>148</v>
      </c>
      <c r="V27" s="100" t="s">
        <v>214</v>
      </c>
      <c r="W27" s="100" t="s">
        <v>165</v>
      </c>
      <c r="X27" s="100" t="s">
        <v>52</v>
      </c>
      <c r="Y27" s="100" t="s">
        <v>215</v>
      </c>
      <c r="Z27" s="100" t="s">
        <v>52</v>
      </c>
      <c r="AA27" s="100" t="s">
        <v>216</v>
      </c>
      <c r="AB27" s="100" t="s">
        <v>217</v>
      </c>
      <c r="AC27" s="100" t="s">
        <v>169</v>
      </c>
      <c r="AD27" s="100" t="s">
        <v>170</v>
      </c>
      <c r="AE27" s="100" t="s">
        <v>218</v>
      </c>
      <c r="AF27" s="101" t="s">
        <v>52</v>
      </c>
      <c r="AG27" s="99" t="s">
        <v>143</v>
      </c>
      <c r="AH27" s="100" t="s">
        <v>145</v>
      </c>
      <c r="AI27" s="100" t="s">
        <v>146</v>
      </c>
      <c r="AJ27" s="100" t="s">
        <v>147</v>
      </c>
      <c r="AK27" s="100" t="s">
        <v>148</v>
      </c>
      <c r="AL27" s="100" t="s">
        <v>214</v>
      </c>
      <c r="AM27" s="100" t="s">
        <v>165</v>
      </c>
      <c r="AN27" s="100" t="s">
        <v>52</v>
      </c>
      <c r="AO27" s="100" t="s">
        <v>215</v>
      </c>
      <c r="AP27" s="100" t="s">
        <v>52</v>
      </c>
      <c r="AQ27" s="100" t="s">
        <v>216</v>
      </c>
      <c r="AR27" s="100" t="s">
        <v>217</v>
      </c>
      <c r="AS27" s="100" t="s">
        <v>169</v>
      </c>
      <c r="AT27" s="100" t="s">
        <v>170</v>
      </c>
      <c r="AU27" s="100" t="s">
        <v>218</v>
      </c>
      <c r="AV27" s="101" t="s">
        <v>52</v>
      </c>
    </row>
    <row r="28" spans="1:48" ht="15.75" customHeight="1" x14ac:dyDescent="0.2">
      <c r="A28" s="99" t="s">
        <v>52</v>
      </c>
      <c r="B28" s="100" t="s">
        <v>52</v>
      </c>
      <c r="C28" s="100" t="s">
        <v>52</v>
      </c>
      <c r="D28" s="100" t="s">
        <v>52</v>
      </c>
      <c r="E28" s="100" t="s">
        <v>52</v>
      </c>
      <c r="F28" s="100" t="s">
        <v>52</v>
      </c>
      <c r="G28" s="100" t="s">
        <v>219</v>
      </c>
      <c r="H28" s="100" t="s">
        <v>52</v>
      </c>
      <c r="I28" s="100"/>
      <c r="J28" s="100"/>
      <c r="K28" s="102" t="s">
        <v>220</v>
      </c>
      <c r="L28" s="100"/>
      <c r="M28" s="100"/>
      <c r="N28" s="100"/>
      <c r="O28" s="100"/>
      <c r="P28" s="101" t="s">
        <v>221</v>
      </c>
      <c r="Q28" s="99" t="s">
        <v>52</v>
      </c>
      <c r="R28" s="100" t="s">
        <v>52</v>
      </c>
      <c r="S28" s="100" t="s">
        <v>52</v>
      </c>
      <c r="T28" s="100" t="s">
        <v>52</v>
      </c>
      <c r="U28" s="100" t="s">
        <v>52</v>
      </c>
      <c r="V28" s="100" t="s">
        <v>52</v>
      </c>
      <c r="W28" s="100" t="s">
        <v>219</v>
      </c>
      <c r="X28" s="100" t="s">
        <v>52</v>
      </c>
      <c r="Y28" s="100"/>
      <c r="Z28" s="100"/>
      <c r="AA28" s="102" t="s">
        <v>220</v>
      </c>
      <c r="AB28" s="100"/>
      <c r="AC28" s="100"/>
      <c r="AD28" s="100"/>
      <c r="AE28" s="100"/>
      <c r="AF28" s="101" t="s">
        <v>221</v>
      </c>
      <c r="AG28" s="99" t="s">
        <v>52</v>
      </c>
      <c r="AH28" s="100" t="s">
        <v>52</v>
      </c>
      <c r="AI28" s="100" t="s">
        <v>52</v>
      </c>
      <c r="AJ28" s="100" t="s">
        <v>52</v>
      </c>
      <c r="AK28" s="100" t="s">
        <v>52</v>
      </c>
      <c r="AL28" s="100" t="s">
        <v>52</v>
      </c>
      <c r="AM28" s="100" t="s">
        <v>219</v>
      </c>
      <c r="AN28" s="100" t="s">
        <v>52</v>
      </c>
      <c r="AO28" s="100"/>
      <c r="AP28" s="100"/>
      <c r="AQ28" s="102" t="s">
        <v>220</v>
      </c>
      <c r="AR28" s="100"/>
      <c r="AS28" s="100"/>
      <c r="AT28" s="100"/>
      <c r="AU28" s="100"/>
      <c r="AV28" s="101" t="s">
        <v>221</v>
      </c>
    </row>
    <row r="29" spans="1:48" ht="15.75" customHeight="1" x14ac:dyDescent="0.2">
      <c r="A29" s="103" t="s">
        <v>222</v>
      </c>
      <c r="B29" s="104" t="s">
        <v>223</v>
      </c>
      <c r="C29" s="104" t="s">
        <v>224</v>
      </c>
      <c r="D29" s="104" t="s">
        <v>224</v>
      </c>
      <c r="E29" s="104" t="s">
        <v>225</v>
      </c>
      <c r="F29" s="104" t="s">
        <v>224</v>
      </c>
      <c r="G29" s="104" t="s">
        <v>224</v>
      </c>
      <c r="H29" s="104" t="s">
        <v>224</v>
      </c>
      <c r="I29" s="104" t="s">
        <v>66</v>
      </c>
      <c r="J29" s="104" t="s">
        <v>66</v>
      </c>
      <c r="K29" s="104" t="s">
        <v>82</v>
      </c>
      <c r="L29" s="104" t="s">
        <v>226</v>
      </c>
      <c r="M29" s="104" t="s">
        <v>222</v>
      </c>
      <c r="N29" s="104" t="s">
        <v>227</v>
      </c>
      <c r="O29" s="104" t="s">
        <v>224</v>
      </c>
      <c r="P29" s="105" t="s">
        <v>224</v>
      </c>
      <c r="Q29" s="103" t="s">
        <v>222</v>
      </c>
      <c r="R29" s="104" t="s">
        <v>223</v>
      </c>
      <c r="S29" s="104" t="s">
        <v>224</v>
      </c>
      <c r="T29" s="104" t="s">
        <v>224</v>
      </c>
      <c r="U29" s="104" t="s">
        <v>225</v>
      </c>
      <c r="V29" s="104" t="s">
        <v>224</v>
      </c>
      <c r="W29" s="104" t="s">
        <v>224</v>
      </c>
      <c r="X29" s="104" t="s">
        <v>224</v>
      </c>
      <c r="Y29" s="104" t="s">
        <v>66</v>
      </c>
      <c r="Z29" s="104" t="s">
        <v>66</v>
      </c>
      <c r="AA29" s="104" t="s">
        <v>82</v>
      </c>
      <c r="AB29" s="104" t="s">
        <v>226</v>
      </c>
      <c r="AC29" s="104" t="s">
        <v>222</v>
      </c>
      <c r="AD29" s="104" t="s">
        <v>227</v>
      </c>
      <c r="AE29" s="104" t="s">
        <v>224</v>
      </c>
      <c r="AF29" s="105" t="s">
        <v>224</v>
      </c>
      <c r="AG29" s="103" t="s">
        <v>222</v>
      </c>
      <c r="AH29" s="104" t="s">
        <v>223</v>
      </c>
      <c r="AI29" s="104" t="s">
        <v>224</v>
      </c>
      <c r="AJ29" s="104" t="s">
        <v>224</v>
      </c>
      <c r="AK29" s="104" t="s">
        <v>225</v>
      </c>
      <c r="AL29" s="104" t="s">
        <v>224</v>
      </c>
      <c r="AM29" s="104" t="s">
        <v>224</v>
      </c>
      <c r="AN29" s="104" t="s">
        <v>224</v>
      </c>
      <c r="AO29" s="104" t="s">
        <v>66</v>
      </c>
      <c r="AP29" s="104" t="s">
        <v>66</v>
      </c>
      <c r="AQ29" s="104" t="s">
        <v>82</v>
      </c>
      <c r="AR29" s="104" t="s">
        <v>226</v>
      </c>
      <c r="AS29" s="104" t="s">
        <v>222</v>
      </c>
      <c r="AT29" s="104" t="s">
        <v>227</v>
      </c>
      <c r="AU29" s="104" t="s">
        <v>224</v>
      </c>
      <c r="AV29" s="105" t="s">
        <v>224</v>
      </c>
    </row>
    <row r="30" spans="1:48" ht="15.75" customHeight="1" x14ac:dyDescent="0.2">
      <c r="A30" s="106" t="str">
        <f>IF(F19="","",F19)</f>
        <v/>
      </c>
      <c r="B30" s="107" t="str">
        <f t="shared" ref="B30:B70" si="6">IF(A30="","",A30*($F$4+($F$5+$F$6)*A30+$F$4)/2)</f>
        <v/>
      </c>
      <c r="C30" s="107" t="str">
        <f t="shared" ref="C30:C70" si="7">IF(A30="","",$F$4+(1+$F$5^2)^0.5*A30+(1+$F$6^2)^0.5*A30)</f>
        <v/>
      </c>
      <c r="D30" s="74" t="str">
        <f t="shared" ref="D30:D70" si="8">IF(C30="","",B30/C30)</f>
        <v/>
      </c>
      <c r="E30" s="74" t="str">
        <f t="shared" ref="E30:E70" si="9">IF(B30="","",$F$9/B30)</f>
        <v/>
      </c>
      <c r="F30" s="74" t="str">
        <f t="shared" ref="F30:F70" si="10">IF(A30="","",E30^2/64.4)</f>
        <v/>
      </c>
      <c r="G30" s="74" t="str">
        <f t="shared" ref="G30:G70" si="11">IF(A30="","",F30+A30)</f>
        <v/>
      </c>
      <c r="H30" s="74">
        <v>0</v>
      </c>
      <c r="I30" s="108" t="str">
        <f t="shared" ref="I30:I70" si="12">IF(D30="","",($F$7^2*E30^2)/(2.22*D30^1.333))</f>
        <v/>
      </c>
      <c r="J30" s="109"/>
      <c r="K30" s="110"/>
      <c r="L30" s="111">
        <v>0</v>
      </c>
      <c r="M30" s="74" t="str">
        <f t="shared" ref="M30:M70" si="13">IF(A30="","",(0.33*0.5*$F$5*A30^3+0.33*0.5*$F$6*A30^3+0.5*$F$4*A30^2)/B30)</f>
        <v/>
      </c>
      <c r="N30" s="112" t="str">
        <f t="shared" ref="N30:N70" si="14">IF(A30="","",(62.4*M30*B30+1.94*E30*$F$9)/1000)</f>
        <v/>
      </c>
      <c r="O30" s="74">
        <f>+F20</f>
        <v>0</v>
      </c>
      <c r="P30" s="113" t="str">
        <f t="shared" ref="P30:P70" si="15">IF(A30="","",0+O30+A30)</f>
        <v/>
      </c>
      <c r="Q30" s="106" t="str">
        <f>+V19</f>
        <v/>
      </c>
      <c r="R30" s="107" t="str">
        <f t="shared" ref="R30:R70" si="16">IF(Q30="","",Q30*($F$4+($F$5+$F$6)*Q30+$F$4)/2)</f>
        <v/>
      </c>
      <c r="S30" s="107" t="str">
        <f t="shared" ref="S30:S70" si="17">IF(Q30="","",$F$4+(1+$F$5^2)^0.5*Q30+(1+$F$6^2)^0.5*Q30)</f>
        <v/>
      </c>
      <c r="T30" s="74" t="str">
        <f t="shared" ref="T30:T70" si="18">IF(Q30="","",R30/S30)</f>
        <v/>
      </c>
      <c r="U30" s="74" t="str">
        <f t="shared" ref="U30:U70" si="19">IF(Q30="","",$F$9/R30)</f>
        <v/>
      </c>
      <c r="V30" s="74" t="str">
        <f t="shared" ref="V30:V70" si="20">IF(Q30="","",U30^2/64.4)</f>
        <v/>
      </c>
      <c r="W30" s="74" t="str">
        <f t="shared" ref="W30:W70" si="21">IF(Q30="","",V30+Q30)</f>
        <v/>
      </c>
      <c r="X30" s="74">
        <v>0</v>
      </c>
      <c r="Y30" s="108" t="str">
        <f t="shared" ref="Y30:Y70" si="22">IF(Q30="","",($F$7^2*U30^2)/(2.22*T30^1.333))</f>
        <v/>
      </c>
      <c r="Z30" s="109"/>
      <c r="AA30" s="110"/>
      <c r="AB30" s="111">
        <v>0</v>
      </c>
      <c r="AC30" s="74" t="str">
        <f t="shared" ref="AC30:AC70" si="23">IF(Q30="","",(0.33*0.5*$F$5*Q30^3+0.33*0.5*$F$6*Q30^3+0.5*$F$4*Q30^2)/R30)</f>
        <v/>
      </c>
      <c r="AD30" s="112" t="str">
        <f t="shared" ref="AD30:AD70" si="24">IF(Q30="","",(62.4*AC30*R30+1.94*U30*$F$9)/1000)</f>
        <v/>
      </c>
      <c r="AE30" s="74" t="str">
        <f>IF(Q30="","",V20)</f>
        <v/>
      </c>
      <c r="AF30" s="113" t="str">
        <f t="shared" ref="AF30:AF70" si="25">IF(Q30="","",AE30+Q30)</f>
        <v/>
      </c>
      <c r="AG30" s="106" t="str">
        <f>+AL19</f>
        <v/>
      </c>
      <c r="AH30" s="107" t="str">
        <f t="shared" ref="AH30:AH70" si="26">IF(AG30="","",AG30*($F$4+($F$5+$F$6)*AG30+$F$4)/2)</f>
        <v/>
      </c>
      <c r="AI30" s="107" t="str">
        <f t="shared" ref="AI30:AI70" si="27">IF(AG30="","",$F$4+(1+$F$5^2)^0.5*AG30+(1+$F$6^2)^0.5*AG30)</f>
        <v/>
      </c>
      <c r="AJ30" s="74" t="str">
        <f t="shared" ref="AJ30:AJ70" si="28">IF(AG30="","",AH30/AI30)</f>
        <v/>
      </c>
      <c r="AK30" s="74" t="str">
        <f t="shared" ref="AK30:AK70" si="29">IF(AG30="","",$F$9/AH30)</f>
        <v/>
      </c>
      <c r="AL30" s="74" t="str">
        <f t="shared" ref="AL30:AL70" si="30">IF(AG30="","",AK30^2/64.4)</f>
        <v/>
      </c>
      <c r="AM30" s="74" t="str">
        <f t="shared" ref="AM30:AM70" si="31">IF(AG30="","",AL30+AG30)</f>
        <v/>
      </c>
      <c r="AN30" s="74" t="str">
        <f>IF(AG30="","",0)</f>
        <v/>
      </c>
      <c r="AO30" s="108" t="str">
        <f t="shared" ref="AO30:AO70" si="32">IF(AG30="","",($F$7^2*AK30^2)/(2.22*AJ30^1.333))</f>
        <v/>
      </c>
      <c r="AP30" s="109"/>
      <c r="AQ30" s="110"/>
      <c r="AR30" s="111">
        <v>1000</v>
      </c>
      <c r="AS30" s="69" t="str">
        <f t="shared" ref="AS30:AS70" si="33">IF(AG30="","",(0.33*0.5*$F$5*AG30^3+0.33*0.5*$F$6*AG30^3+0.5*$F$4*AG30^2)/AH30)</f>
        <v/>
      </c>
      <c r="AT30" s="69" t="str">
        <f t="shared" ref="AT30:AT70" si="34">IF(AG30="","",(62.4*AS30*AH30+1.94*AK30*$F$9)/1000)</f>
        <v/>
      </c>
      <c r="AU30" s="69">
        <f>+AL20</f>
        <v>100</v>
      </c>
      <c r="AV30" s="114" t="str">
        <f t="shared" ref="AV30:AV70" si="35">IF(AG30="","",AU30+AG30)</f>
        <v/>
      </c>
    </row>
    <row r="31" spans="1:48" ht="15.75" customHeight="1" x14ac:dyDescent="0.2">
      <c r="A31" s="115"/>
      <c r="B31" s="107" t="str">
        <f t="shared" si="6"/>
        <v/>
      </c>
      <c r="C31" s="107" t="str">
        <f t="shared" si="7"/>
        <v/>
      </c>
      <c r="D31" s="74" t="str">
        <f t="shared" si="8"/>
        <v/>
      </c>
      <c r="E31" s="74" t="str">
        <f t="shared" si="9"/>
        <v/>
      </c>
      <c r="F31" s="74" t="str">
        <f t="shared" si="10"/>
        <v/>
      </c>
      <c r="G31" s="74" t="str">
        <f t="shared" si="11"/>
        <v/>
      </c>
      <c r="H31" s="74" t="str">
        <f t="shared" ref="H31:H70" si="36">IF(A31="","",ABS(G30-G31))</f>
        <v/>
      </c>
      <c r="I31" s="108" t="str">
        <f t="shared" si="12"/>
        <v/>
      </c>
      <c r="J31" s="108" t="str">
        <f t="shared" ref="J31:J70" si="37">IF(A31="","",0.5*(I31+I30))</f>
        <v/>
      </c>
      <c r="K31" s="112" t="str">
        <f t="shared" ref="K31:K70" si="38">IF(A31="","",ABS(H31/($F$8-J31)))</f>
        <v/>
      </c>
      <c r="L31" s="112" t="str">
        <f t="shared" ref="L31:L70" si="39">IF(A31="","",K31+L30)</f>
        <v/>
      </c>
      <c r="M31" s="74" t="str">
        <f t="shared" si="13"/>
        <v/>
      </c>
      <c r="N31" s="112" t="str">
        <f t="shared" si="14"/>
        <v/>
      </c>
      <c r="O31" s="74" t="str">
        <f t="shared" ref="O31:O70" si="40">IF(A31="","",O30+$F$8*K31)</f>
        <v/>
      </c>
      <c r="P31" s="113" t="str">
        <f t="shared" si="15"/>
        <v/>
      </c>
      <c r="Q31" s="115"/>
      <c r="R31" s="107" t="str">
        <f t="shared" si="16"/>
        <v/>
      </c>
      <c r="S31" s="107" t="str">
        <f t="shared" si="17"/>
        <v/>
      </c>
      <c r="T31" s="74" t="str">
        <f t="shared" si="18"/>
        <v/>
      </c>
      <c r="U31" s="74" t="str">
        <f t="shared" si="19"/>
        <v/>
      </c>
      <c r="V31" s="74" t="str">
        <f t="shared" si="20"/>
        <v/>
      </c>
      <c r="W31" s="74" t="str">
        <f t="shared" si="21"/>
        <v/>
      </c>
      <c r="X31" s="74" t="str">
        <f t="shared" ref="X31:X70" si="41">IF(Q31="","",ABS(W30-W31))</f>
        <v/>
      </c>
      <c r="Y31" s="108" t="str">
        <f t="shared" si="22"/>
        <v/>
      </c>
      <c r="Z31" s="108" t="str">
        <f t="shared" ref="Z31:Z70" si="42">IF(Q31="","",0.5*(Y31+Y30))</f>
        <v/>
      </c>
      <c r="AA31" s="112" t="str">
        <f t="shared" ref="AA31:AA70" si="43">IF(Q31="","",ABS(X31/($F$8-Z31)))</f>
        <v/>
      </c>
      <c r="AB31" s="112" t="str">
        <f t="shared" ref="AB31:AB70" si="44">IF(Q31="","",AA31+AB30)</f>
        <v/>
      </c>
      <c r="AC31" s="74" t="str">
        <f t="shared" si="23"/>
        <v/>
      </c>
      <c r="AD31" s="112" t="str">
        <f t="shared" si="24"/>
        <v/>
      </c>
      <c r="AE31" s="74" t="str">
        <f t="shared" ref="AE31:AE70" si="45">IF(Q31="","",AE30+$F$8*AA31)</f>
        <v/>
      </c>
      <c r="AF31" s="113" t="str">
        <f t="shared" si="25"/>
        <v/>
      </c>
      <c r="AG31" s="115"/>
      <c r="AH31" s="107" t="str">
        <f t="shared" si="26"/>
        <v/>
      </c>
      <c r="AI31" s="107" t="str">
        <f t="shared" si="27"/>
        <v/>
      </c>
      <c r="AJ31" s="74" t="str">
        <f t="shared" si="28"/>
        <v/>
      </c>
      <c r="AK31" s="74" t="str">
        <f t="shared" si="29"/>
        <v/>
      </c>
      <c r="AL31" s="74" t="str">
        <f t="shared" si="30"/>
        <v/>
      </c>
      <c r="AM31" s="74" t="str">
        <f t="shared" si="31"/>
        <v/>
      </c>
      <c r="AN31" s="74" t="str">
        <f t="shared" ref="AN31:AN70" si="46">IF(AG31="","",ABS(AM30-AM31))</f>
        <v/>
      </c>
      <c r="AO31" s="108" t="str">
        <f t="shared" si="32"/>
        <v/>
      </c>
      <c r="AP31" s="108" t="str">
        <f t="shared" ref="AP31:AP70" si="47">IF(AG31="","",0.5*(AO31+AO30))</f>
        <v/>
      </c>
      <c r="AQ31" s="112" t="str">
        <f t="shared" ref="AQ31:AQ70" si="48">IF(AG31="","",ABS(AN31/($F$8-AP31)))</f>
        <v/>
      </c>
      <c r="AR31" s="112" t="str">
        <f t="shared" ref="AR31:AR70" si="49">IF(AG31="","",AR30-AQ31)</f>
        <v/>
      </c>
      <c r="AS31" s="69" t="str">
        <f t="shared" si="33"/>
        <v/>
      </c>
      <c r="AT31" s="69" t="str">
        <f t="shared" si="34"/>
        <v/>
      </c>
      <c r="AU31" s="69" t="str">
        <f t="shared" ref="AU31:AU70" si="50">IF(AG31="","",AU30-$F$8*AQ31)</f>
        <v/>
      </c>
      <c r="AV31" s="114" t="str">
        <f t="shared" si="35"/>
        <v/>
      </c>
    </row>
    <row r="32" spans="1:48" ht="15.75" customHeight="1" x14ac:dyDescent="0.2">
      <c r="A32" s="115"/>
      <c r="B32" s="107" t="str">
        <f t="shared" si="6"/>
        <v/>
      </c>
      <c r="C32" s="107" t="str">
        <f t="shared" si="7"/>
        <v/>
      </c>
      <c r="D32" s="74" t="str">
        <f t="shared" si="8"/>
        <v/>
      </c>
      <c r="E32" s="74" t="str">
        <f t="shared" si="9"/>
        <v/>
      </c>
      <c r="F32" s="74" t="str">
        <f t="shared" si="10"/>
        <v/>
      </c>
      <c r="G32" s="74" t="str">
        <f t="shared" si="11"/>
        <v/>
      </c>
      <c r="H32" s="74" t="str">
        <f t="shared" si="36"/>
        <v/>
      </c>
      <c r="I32" s="108" t="str">
        <f t="shared" si="12"/>
        <v/>
      </c>
      <c r="J32" s="108" t="str">
        <f t="shared" si="37"/>
        <v/>
      </c>
      <c r="K32" s="112" t="str">
        <f t="shared" si="38"/>
        <v/>
      </c>
      <c r="L32" s="112" t="str">
        <f t="shared" si="39"/>
        <v/>
      </c>
      <c r="M32" s="74" t="str">
        <f t="shared" si="13"/>
        <v/>
      </c>
      <c r="N32" s="112" t="str">
        <f t="shared" si="14"/>
        <v/>
      </c>
      <c r="O32" s="74" t="str">
        <f t="shared" si="40"/>
        <v/>
      </c>
      <c r="P32" s="113" t="str">
        <f t="shared" si="15"/>
        <v/>
      </c>
      <c r="Q32" s="115"/>
      <c r="R32" s="107" t="str">
        <f t="shared" si="16"/>
        <v/>
      </c>
      <c r="S32" s="107" t="str">
        <f t="shared" si="17"/>
        <v/>
      </c>
      <c r="T32" s="74" t="str">
        <f t="shared" si="18"/>
        <v/>
      </c>
      <c r="U32" s="74" t="str">
        <f t="shared" si="19"/>
        <v/>
      </c>
      <c r="V32" s="74" t="str">
        <f t="shared" si="20"/>
        <v/>
      </c>
      <c r="W32" s="74" t="str">
        <f t="shared" si="21"/>
        <v/>
      </c>
      <c r="X32" s="74" t="str">
        <f t="shared" si="41"/>
        <v/>
      </c>
      <c r="Y32" s="108" t="str">
        <f t="shared" si="22"/>
        <v/>
      </c>
      <c r="Z32" s="108" t="str">
        <f t="shared" si="42"/>
        <v/>
      </c>
      <c r="AA32" s="112" t="str">
        <f t="shared" si="43"/>
        <v/>
      </c>
      <c r="AB32" s="112" t="str">
        <f t="shared" si="44"/>
        <v/>
      </c>
      <c r="AC32" s="74" t="str">
        <f t="shared" si="23"/>
        <v/>
      </c>
      <c r="AD32" s="112" t="str">
        <f t="shared" si="24"/>
        <v/>
      </c>
      <c r="AE32" s="74" t="str">
        <f t="shared" si="45"/>
        <v/>
      </c>
      <c r="AF32" s="113" t="str">
        <f t="shared" si="25"/>
        <v/>
      </c>
      <c r="AG32" s="115"/>
      <c r="AH32" s="107" t="str">
        <f t="shared" si="26"/>
        <v/>
      </c>
      <c r="AI32" s="107" t="str">
        <f t="shared" si="27"/>
        <v/>
      </c>
      <c r="AJ32" s="74" t="str">
        <f t="shared" si="28"/>
        <v/>
      </c>
      <c r="AK32" s="74" t="str">
        <f t="shared" si="29"/>
        <v/>
      </c>
      <c r="AL32" s="74" t="str">
        <f t="shared" si="30"/>
        <v/>
      </c>
      <c r="AM32" s="74" t="str">
        <f t="shared" si="31"/>
        <v/>
      </c>
      <c r="AN32" s="74" t="str">
        <f t="shared" si="46"/>
        <v/>
      </c>
      <c r="AO32" s="108" t="str">
        <f t="shared" si="32"/>
        <v/>
      </c>
      <c r="AP32" s="108" t="str">
        <f t="shared" si="47"/>
        <v/>
      </c>
      <c r="AQ32" s="112" t="str">
        <f t="shared" si="48"/>
        <v/>
      </c>
      <c r="AR32" s="112" t="str">
        <f t="shared" si="49"/>
        <v/>
      </c>
      <c r="AS32" s="69" t="str">
        <f t="shared" si="33"/>
        <v/>
      </c>
      <c r="AT32" s="69" t="str">
        <f t="shared" si="34"/>
        <v/>
      </c>
      <c r="AU32" s="69" t="str">
        <f t="shared" si="50"/>
        <v/>
      </c>
      <c r="AV32" s="114" t="str">
        <f t="shared" si="35"/>
        <v/>
      </c>
    </row>
    <row r="33" spans="1:48" ht="15.75" customHeight="1" x14ac:dyDescent="0.2">
      <c r="A33" s="115"/>
      <c r="B33" s="107" t="str">
        <f t="shared" si="6"/>
        <v/>
      </c>
      <c r="C33" s="107" t="str">
        <f t="shared" si="7"/>
        <v/>
      </c>
      <c r="D33" s="74" t="str">
        <f t="shared" si="8"/>
        <v/>
      </c>
      <c r="E33" s="74" t="str">
        <f t="shared" si="9"/>
        <v/>
      </c>
      <c r="F33" s="74" t="str">
        <f t="shared" si="10"/>
        <v/>
      </c>
      <c r="G33" s="74" t="str">
        <f t="shared" si="11"/>
        <v/>
      </c>
      <c r="H33" s="74" t="str">
        <f t="shared" si="36"/>
        <v/>
      </c>
      <c r="I33" s="108" t="str">
        <f t="shared" si="12"/>
        <v/>
      </c>
      <c r="J33" s="108" t="str">
        <f t="shared" si="37"/>
        <v/>
      </c>
      <c r="K33" s="112" t="str">
        <f t="shared" si="38"/>
        <v/>
      </c>
      <c r="L33" s="112" t="str">
        <f t="shared" si="39"/>
        <v/>
      </c>
      <c r="M33" s="74" t="str">
        <f t="shared" si="13"/>
        <v/>
      </c>
      <c r="N33" s="112" t="str">
        <f t="shared" si="14"/>
        <v/>
      </c>
      <c r="O33" s="74" t="str">
        <f t="shared" si="40"/>
        <v/>
      </c>
      <c r="P33" s="113" t="str">
        <f t="shared" si="15"/>
        <v/>
      </c>
      <c r="Q33" s="115"/>
      <c r="R33" s="107" t="str">
        <f t="shared" si="16"/>
        <v/>
      </c>
      <c r="S33" s="107" t="str">
        <f t="shared" si="17"/>
        <v/>
      </c>
      <c r="T33" s="74" t="str">
        <f t="shared" si="18"/>
        <v/>
      </c>
      <c r="U33" s="74" t="str">
        <f t="shared" si="19"/>
        <v/>
      </c>
      <c r="V33" s="74" t="str">
        <f t="shared" si="20"/>
        <v/>
      </c>
      <c r="W33" s="74" t="str">
        <f t="shared" si="21"/>
        <v/>
      </c>
      <c r="X33" s="74" t="str">
        <f t="shared" si="41"/>
        <v/>
      </c>
      <c r="Y33" s="108" t="str">
        <f t="shared" si="22"/>
        <v/>
      </c>
      <c r="Z33" s="108" t="str">
        <f t="shared" si="42"/>
        <v/>
      </c>
      <c r="AA33" s="112" t="str">
        <f t="shared" si="43"/>
        <v/>
      </c>
      <c r="AB33" s="112" t="str">
        <f t="shared" si="44"/>
        <v/>
      </c>
      <c r="AC33" s="74" t="str">
        <f t="shared" si="23"/>
        <v/>
      </c>
      <c r="AD33" s="112" t="str">
        <f t="shared" si="24"/>
        <v/>
      </c>
      <c r="AE33" s="74" t="str">
        <f t="shared" si="45"/>
        <v/>
      </c>
      <c r="AF33" s="113" t="str">
        <f t="shared" si="25"/>
        <v/>
      </c>
      <c r="AG33" s="115"/>
      <c r="AH33" s="107" t="str">
        <f t="shared" si="26"/>
        <v/>
      </c>
      <c r="AI33" s="107" t="str">
        <f t="shared" si="27"/>
        <v/>
      </c>
      <c r="AJ33" s="74" t="str">
        <f t="shared" si="28"/>
        <v/>
      </c>
      <c r="AK33" s="74" t="str">
        <f t="shared" si="29"/>
        <v/>
      </c>
      <c r="AL33" s="74" t="str">
        <f t="shared" si="30"/>
        <v/>
      </c>
      <c r="AM33" s="74" t="str">
        <f t="shared" si="31"/>
        <v/>
      </c>
      <c r="AN33" s="74" t="str">
        <f t="shared" si="46"/>
        <v/>
      </c>
      <c r="AO33" s="108" t="str">
        <f t="shared" si="32"/>
        <v/>
      </c>
      <c r="AP33" s="108" t="str">
        <f t="shared" si="47"/>
        <v/>
      </c>
      <c r="AQ33" s="112" t="str">
        <f t="shared" si="48"/>
        <v/>
      </c>
      <c r="AR33" s="112" t="str">
        <f t="shared" si="49"/>
        <v/>
      </c>
      <c r="AS33" s="69" t="str">
        <f t="shared" si="33"/>
        <v/>
      </c>
      <c r="AT33" s="69" t="str">
        <f t="shared" si="34"/>
        <v/>
      </c>
      <c r="AU33" s="69" t="str">
        <f t="shared" si="50"/>
        <v/>
      </c>
      <c r="AV33" s="114" t="str">
        <f t="shared" si="35"/>
        <v/>
      </c>
    </row>
    <row r="34" spans="1:48" ht="15.75" customHeight="1" x14ac:dyDescent="0.2">
      <c r="A34" s="115"/>
      <c r="B34" s="107" t="str">
        <f t="shared" si="6"/>
        <v/>
      </c>
      <c r="C34" s="107" t="str">
        <f t="shared" si="7"/>
        <v/>
      </c>
      <c r="D34" s="74" t="str">
        <f t="shared" si="8"/>
        <v/>
      </c>
      <c r="E34" s="74" t="str">
        <f t="shared" si="9"/>
        <v/>
      </c>
      <c r="F34" s="74" t="str">
        <f t="shared" si="10"/>
        <v/>
      </c>
      <c r="G34" s="74" t="str">
        <f t="shared" si="11"/>
        <v/>
      </c>
      <c r="H34" s="74" t="str">
        <f t="shared" si="36"/>
        <v/>
      </c>
      <c r="I34" s="108" t="str">
        <f t="shared" si="12"/>
        <v/>
      </c>
      <c r="J34" s="108" t="str">
        <f t="shared" si="37"/>
        <v/>
      </c>
      <c r="K34" s="112" t="str">
        <f t="shared" si="38"/>
        <v/>
      </c>
      <c r="L34" s="112" t="str">
        <f t="shared" si="39"/>
        <v/>
      </c>
      <c r="M34" s="74" t="str">
        <f t="shared" si="13"/>
        <v/>
      </c>
      <c r="N34" s="112" t="str">
        <f t="shared" si="14"/>
        <v/>
      </c>
      <c r="O34" s="74" t="str">
        <f t="shared" si="40"/>
        <v/>
      </c>
      <c r="P34" s="113" t="str">
        <f t="shared" si="15"/>
        <v/>
      </c>
      <c r="Q34" s="115"/>
      <c r="R34" s="107" t="str">
        <f t="shared" si="16"/>
        <v/>
      </c>
      <c r="S34" s="107" t="str">
        <f t="shared" si="17"/>
        <v/>
      </c>
      <c r="T34" s="74" t="str">
        <f t="shared" si="18"/>
        <v/>
      </c>
      <c r="U34" s="74" t="str">
        <f t="shared" si="19"/>
        <v/>
      </c>
      <c r="V34" s="74" t="str">
        <f t="shared" si="20"/>
        <v/>
      </c>
      <c r="W34" s="74" t="str">
        <f t="shared" si="21"/>
        <v/>
      </c>
      <c r="X34" s="74" t="str">
        <f t="shared" si="41"/>
        <v/>
      </c>
      <c r="Y34" s="108" t="str">
        <f t="shared" si="22"/>
        <v/>
      </c>
      <c r="Z34" s="108" t="str">
        <f t="shared" si="42"/>
        <v/>
      </c>
      <c r="AA34" s="112" t="str">
        <f t="shared" si="43"/>
        <v/>
      </c>
      <c r="AB34" s="112" t="str">
        <f t="shared" si="44"/>
        <v/>
      </c>
      <c r="AC34" s="74" t="str">
        <f t="shared" si="23"/>
        <v/>
      </c>
      <c r="AD34" s="112" t="str">
        <f t="shared" si="24"/>
        <v/>
      </c>
      <c r="AE34" s="74" t="str">
        <f t="shared" si="45"/>
        <v/>
      </c>
      <c r="AF34" s="113" t="str">
        <f t="shared" si="25"/>
        <v/>
      </c>
      <c r="AG34" s="115"/>
      <c r="AH34" s="107" t="str">
        <f t="shared" si="26"/>
        <v/>
      </c>
      <c r="AI34" s="107" t="str">
        <f t="shared" si="27"/>
        <v/>
      </c>
      <c r="AJ34" s="74" t="str">
        <f t="shared" si="28"/>
        <v/>
      </c>
      <c r="AK34" s="74" t="str">
        <f t="shared" si="29"/>
        <v/>
      </c>
      <c r="AL34" s="74" t="str">
        <f t="shared" si="30"/>
        <v/>
      </c>
      <c r="AM34" s="74" t="str">
        <f t="shared" si="31"/>
        <v/>
      </c>
      <c r="AN34" s="74" t="str">
        <f t="shared" si="46"/>
        <v/>
      </c>
      <c r="AO34" s="108" t="str">
        <f t="shared" si="32"/>
        <v/>
      </c>
      <c r="AP34" s="108" t="str">
        <f t="shared" si="47"/>
        <v/>
      </c>
      <c r="AQ34" s="112" t="str">
        <f t="shared" si="48"/>
        <v/>
      </c>
      <c r="AR34" s="112" t="str">
        <f t="shared" si="49"/>
        <v/>
      </c>
      <c r="AS34" s="69" t="str">
        <f t="shared" si="33"/>
        <v/>
      </c>
      <c r="AT34" s="69" t="str">
        <f t="shared" si="34"/>
        <v/>
      </c>
      <c r="AU34" s="69" t="str">
        <f t="shared" si="50"/>
        <v/>
      </c>
      <c r="AV34" s="114" t="str">
        <f t="shared" si="35"/>
        <v/>
      </c>
    </row>
    <row r="35" spans="1:48" ht="15.75" customHeight="1" x14ac:dyDescent="0.2">
      <c r="A35" s="115"/>
      <c r="B35" s="107" t="str">
        <f t="shared" si="6"/>
        <v/>
      </c>
      <c r="C35" s="107" t="str">
        <f t="shared" si="7"/>
        <v/>
      </c>
      <c r="D35" s="74" t="str">
        <f t="shared" si="8"/>
        <v/>
      </c>
      <c r="E35" s="74" t="str">
        <f t="shared" si="9"/>
        <v/>
      </c>
      <c r="F35" s="74" t="str">
        <f t="shared" si="10"/>
        <v/>
      </c>
      <c r="G35" s="74" t="str">
        <f t="shared" si="11"/>
        <v/>
      </c>
      <c r="H35" s="74" t="str">
        <f t="shared" si="36"/>
        <v/>
      </c>
      <c r="I35" s="108" t="str">
        <f t="shared" si="12"/>
        <v/>
      </c>
      <c r="J35" s="108" t="str">
        <f t="shared" si="37"/>
        <v/>
      </c>
      <c r="K35" s="112" t="str">
        <f t="shared" si="38"/>
        <v/>
      </c>
      <c r="L35" s="112" t="str">
        <f t="shared" si="39"/>
        <v/>
      </c>
      <c r="M35" s="74" t="str">
        <f t="shared" si="13"/>
        <v/>
      </c>
      <c r="N35" s="112" t="str">
        <f t="shared" si="14"/>
        <v/>
      </c>
      <c r="O35" s="74" t="str">
        <f t="shared" si="40"/>
        <v/>
      </c>
      <c r="P35" s="113" t="str">
        <f t="shared" si="15"/>
        <v/>
      </c>
      <c r="Q35" s="115"/>
      <c r="R35" s="107" t="str">
        <f t="shared" si="16"/>
        <v/>
      </c>
      <c r="S35" s="107" t="str">
        <f t="shared" si="17"/>
        <v/>
      </c>
      <c r="T35" s="74" t="str">
        <f t="shared" si="18"/>
        <v/>
      </c>
      <c r="U35" s="74" t="str">
        <f t="shared" si="19"/>
        <v/>
      </c>
      <c r="V35" s="74" t="str">
        <f t="shared" si="20"/>
        <v/>
      </c>
      <c r="W35" s="74" t="str">
        <f t="shared" si="21"/>
        <v/>
      </c>
      <c r="X35" s="74" t="str">
        <f t="shared" si="41"/>
        <v/>
      </c>
      <c r="Y35" s="108" t="str">
        <f t="shared" si="22"/>
        <v/>
      </c>
      <c r="Z35" s="108" t="str">
        <f t="shared" si="42"/>
        <v/>
      </c>
      <c r="AA35" s="112" t="str">
        <f t="shared" si="43"/>
        <v/>
      </c>
      <c r="AB35" s="112" t="str">
        <f t="shared" si="44"/>
        <v/>
      </c>
      <c r="AC35" s="74" t="str">
        <f t="shared" si="23"/>
        <v/>
      </c>
      <c r="AD35" s="112" t="str">
        <f t="shared" si="24"/>
        <v/>
      </c>
      <c r="AE35" s="74" t="str">
        <f t="shared" si="45"/>
        <v/>
      </c>
      <c r="AF35" s="113" t="str">
        <f t="shared" si="25"/>
        <v/>
      </c>
      <c r="AG35" s="115"/>
      <c r="AH35" s="107" t="str">
        <f t="shared" si="26"/>
        <v/>
      </c>
      <c r="AI35" s="107" t="str">
        <f t="shared" si="27"/>
        <v/>
      </c>
      <c r="AJ35" s="74" t="str">
        <f t="shared" si="28"/>
        <v/>
      </c>
      <c r="AK35" s="74" t="str">
        <f t="shared" si="29"/>
        <v/>
      </c>
      <c r="AL35" s="74" t="str">
        <f t="shared" si="30"/>
        <v/>
      </c>
      <c r="AM35" s="74" t="str">
        <f t="shared" si="31"/>
        <v/>
      </c>
      <c r="AN35" s="74" t="str">
        <f t="shared" si="46"/>
        <v/>
      </c>
      <c r="AO35" s="108" t="str">
        <f t="shared" si="32"/>
        <v/>
      </c>
      <c r="AP35" s="108" t="str">
        <f t="shared" si="47"/>
        <v/>
      </c>
      <c r="AQ35" s="112" t="str">
        <f t="shared" si="48"/>
        <v/>
      </c>
      <c r="AR35" s="112" t="str">
        <f t="shared" si="49"/>
        <v/>
      </c>
      <c r="AS35" s="69" t="str">
        <f t="shared" si="33"/>
        <v/>
      </c>
      <c r="AT35" s="69" t="str">
        <f t="shared" si="34"/>
        <v/>
      </c>
      <c r="AU35" s="69" t="str">
        <f t="shared" si="50"/>
        <v/>
      </c>
      <c r="AV35" s="114" t="str">
        <f t="shared" si="35"/>
        <v/>
      </c>
    </row>
    <row r="36" spans="1:48" ht="15.75" customHeight="1" x14ac:dyDescent="0.2">
      <c r="A36" s="115"/>
      <c r="B36" s="107" t="str">
        <f t="shared" si="6"/>
        <v/>
      </c>
      <c r="C36" s="107" t="str">
        <f t="shared" si="7"/>
        <v/>
      </c>
      <c r="D36" s="74" t="str">
        <f t="shared" si="8"/>
        <v/>
      </c>
      <c r="E36" s="74" t="str">
        <f t="shared" si="9"/>
        <v/>
      </c>
      <c r="F36" s="74" t="str">
        <f t="shared" si="10"/>
        <v/>
      </c>
      <c r="G36" s="74" t="str">
        <f t="shared" si="11"/>
        <v/>
      </c>
      <c r="H36" s="74" t="str">
        <f t="shared" si="36"/>
        <v/>
      </c>
      <c r="I36" s="108" t="str">
        <f t="shared" si="12"/>
        <v/>
      </c>
      <c r="J36" s="108" t="str">
        <f t="shared" si="37"/>
        <v/>
      </c>
      <c r="K36" s="112" t="str">
        <f t="shared" si="38"/>
        <v/>
      </c>
      <c r="L36" s="112" t="str">
        <f t="shared" si="39"/>
        <v/>
      </c>
      <c r="M36" s="74" t="str">
        <f t="shared" si="13"/>
        <v/>
      </c>
      <c r="N36" s="112" t="str">
        <f t="shared" si="14"/>
        <v/>
      </c>
      <c r="O36" s="74" t="str">
        <f t="shared" si="40"/>
        <v/>
      </c>
      <c r="P36" s="113" t="str">
        <f t="shared" si="15"/>
        <v/>
      </c>
      <c r="Q36" s="115"/>
      <c r="R36" s="107" t="str">
        <f t="shared" si="16"/>
        <v/>
      </c>
      <c r="S36" s="107" t="str">
        <f t="shared" si="17"/>
        <v/>
      </c>
      <c r="T36" s="74" t="str">
        <f t="shared" si="18"/>
        <v/>
      </c>
      <c r="U36" s="74" t="str">
        <f t="shared" si="19"/>
        <v/>
      </c>
      <c r="V36" s="74" t="str">
        <f t="shared" si="20"/>
        <v/>
      </c>
      <c r="W36" s="74" t="str">
        <f t="shared" si="21"/>
        <v/>
      </c>
      <c r="X36" s="74" t="str">
        <f t="shared" si="41"/>
        <v/>
      </c>
      <c r="Y36" s="108" t="str">
        <f t="shared" si="22"/>
        <v/>
      </c>
      <c r="Z36" s="108" t="str">
        <f t="shared" si="42"/>
        <v/>
      </c>
      <c r="AA36" s="112" t="str">
        <f t="shared" si="43"/>
        <v/>
      </c>
      <c r="AB36" s="112" t="str">
        <f t="shared" si="44"/>
        <v/>
      </c>
      <c r="AC36" s="74" t="str">
        <f t="shared" si="23"/>
        <v/>
      </c>
      <c r="AD36" s="112" t="str">
        <f t="shared" si="24"/>
        <v/>
      </c>
      <c r="AE36" s="74" t="str">
        <f t="shared" si="45"/>
        <v/>
      </c>
      <c r="AF36" s="113" t="str">
        <f t="shared" si="25"/>
        <v/>
      </c>
      <c r="AG36" s="115"/>
      <c r="AH36" s="107" t="str">
        <f t="shared" si="26"/>
        <v/>
      </c>
      <c r="AI36" s="107" t="str">
        <f t="shared" si="27"/>
        <v/>
      </c>
      <c r="AJ36" s="74" t="str">
        <f t="shared" si="28"/>
        <v/>
      </c>
      <c r="AK36" s="74" t="str">
        <f t="shared" si="29"/>
        <v/>
      </c>
      <c r="AL36" s="74" t="str">
        <f t="shared" si="30"/>
        <v/>
      </c>
      <c r="AM36" s="74" t="str">
        <f t="shared" si="31"/>
        <v/>
      </c>
      <c r="AN36" s="74" t="str">
        <f t="shared" si="46"/>
        <v/>
      </c>
      <c r="AO36" s="108" t="str">
        <f t="shared" si="32"/>
        <v/>
      </c>
      <c r="AP36" s="108" t="str">
        <f t="shared" si="47"/>
        <v/>
      </c>
      <c r="AQ36" s="112" t="str">
        <f t="shared" si="48"/>
        <v/>
      </c>
      <c r="AR36" s="112" t="str">
        <f t="shared" si="49"/>
        <v/>
      </c>
      <c r="AS36" s="69" t="str">
        <f t="shared" si="33"/>
        <v/>
      </c>
      <c r="AT36" s="69" t="str">
        <f t="shared" si="34"/>
        <v/>
      </c>
      <c r="AU36" s="69" t="str">
        <f t="shared" si="50"/>
        <v/>
      </c>
      <c r="AV36" s="114" t="str">
        <f t="shared" si="35"/>
        <v/>
      </c>
    </row>
    <row r="37" spans="1:48" ht="15.75" customHeight="1" x14ac:dyDescent="0.2">
      <c r="A37" s="115"/>
      <c r="B37" s="107" t="str">
        <f t="shared" si="6"/>
        <v/>
      </c>
      <c r="C37" s="107" t="str">
        <f t="shared" si="7"/>
        <v/>
      </c>
      <c r="D37" s="74" t="str">
        <f t="shared" si="8"/>
        <v/>
      </c>
      <c r="E37" s="74" t="str">
        <f t="shared" si="9"/>
        <v/>
      </c>
      <c r="F37" s="74" t="str">
        <f t="shared" si="10"/>
        <v/>
      </c>
      <c r="G37" s="74" t="str">
        <f t="shared" si="11"/>
        <v/>
      </c>
      <c r="H37" s="74" t="str">
        <f t="shared" si="36"/>
        <v/>
      </c>
      <c r="I37" s="108" t="str">
        <f t="shared" si="12"/>
        <v/>
      </c>
      <c r="J37" s="108" t="str">
        <f t="shared" si="37"/>
        <v/>
      </c>
      <c r="K37" s="112" t="str">
        <f t="shared" si="38"/>
        <v/>
      </c>
      <c r="L37" s="112" t="str">
        <f t="shared" si="39"/>
        <v/>
      </c>
      <c r="M37" s="74" t="str">
        <f t="shared" si="13"/>
        <v/>
      </c>
      <c r="N37" s="112" t="str">
        <f t="shared" si="14"/>
        <v/>
      </c>
      <c r="O37" s="74" t="str">
        <f t="shared" si="40"/>
        <v/>
      </c>
      <c r="P37" s="113" t="str">
        <f t="shared" si="15"/>
        <v/>
      </c>
      <c r="Q37" s="115"/>
      <c r="R37" s="107" t="str">
        <f t="shared" si="16"/>
        <v/>
      </c>
      <c r="S37" s="107" t="str">
        <f t="shared" si="17"/>
        <v/>
      </c>
      <c r="T37" s="74" t="str">
        <f t="shared" si="18"/>
        <v/>
      </c>
      <c r="U37" s="74" t="str">
        <f t="shared" si="19"/>
        <v/>
      </c>
      <c r="V37" s="74" t="str">
        <f t="shared" si="20"/>
        <v/>
      </c>
      <c r="W37" s="74" t="str">
        <f t="shared" si="21"/>
        <v/>
      </c>
      <c r="X37" s="74" t="str">
        <f t="shared" si="41"/>
        <v/>
      </c>
      <c r="Y37" s="108" t="str">
        <f t="shared" si="22"/>
        <v/>
      </c>
      <c r="Z37" s="108" t="str">
        <f t="shared" si="42"/>
        <v/>
      </c>
      <c r="AA37" s="112" t="str">
        <f t="shared" si="43"/>
        <v/>
      </c>
      <c r="AB37" s="112" t="str">
        <f t="shared" si="44"/>
        <v/>
      </c>
      <c r="AC37" s="74" t="str">
        <f t="shared" si="23"/>
        <v/>
      </c>
      <c r="AD37" s="112" t="str">
        <f t="shared" si="24"/>
        <v/>
      </c>
      <c r="AE37" s="74" t="str">
        <f t="shared" si="45"/>
        <v/>
      </c>
      <c r="AF37" s="113" t="str">
        <f t="shared" si="25"/>
        <v/>
      </c>
      <c r="AG37" s="115"/>
      <c r="AH37" s="107" t="str">
        <f t="shared" si="26"/>
        <v/>
      </c>
      <c r="AI37" s="107" t="str">
        <f t="shared" si="27"/>
        <v/>
      </c>
      <c r="AJ37" s="74" t="str">
        <f t="shared" si="28"/>
        <v/>
      </c>
      <c r="AK37" s="74" t="str">
        <f t="shared" si="29"/>
        <v/>
      </c>
      <c r="AL37" s="74" t="str">
        <f t="shared" si="30"/>
        <v/>
      </c>
      <c r="AM37" s="74" t="str">
        <f t="shared" si="31"/>
        <v/>
      </c>
      <c r="AN37" s="74" t="str">
        <f t="shared" si="46"/>
        <v/>
      </c>
      <c r="AO37" s="108" t="str">
        <f t="shared" si="32"/>
        <v/>
      </c>
      <c r="AP37" s="108" t="str">
        <f t="shared" si="47"/>
        <v/>
      </c>
      <c r="AQ37" s="112" t="str">
        <f t="shared" si="48"/>
        <v/>
      </c>
      <c r="AR37" s="112" t="str">
        <f t="shared" si="49"/>
        <v/>
      </c>
      <c r="AS37" s="69" t="str">
        <f t="shared" si="33"/>
        <v/>
      </c>
      <c r="AT37" s="69" t="str">
        <f t="shared" si="34"/>
        <v/>
      </c>
      <c r="AU37" s="69" t="str">
        <f t="shared" si="50"/>
        <v/>
      </c>
      <c r="AV37" s="114" t="str">
        <f t="shared" si="35"/>
        <v/>
      </c>
    </row>
    <row r="38" spans="1:48" ht="15.75" customHeight="1" x14ac:dyDescent="0.2">
      <c r="A38" s="115"/>
      <c r="B38" s="107" t="str">
        <f t="shared" si="6"/>
        <v/>
      </c>
      <c r="C38" s="107" t="str">
        <f t="shared" si="7"/>
        <v/>
      </c>
      <c r="D38" s="74" t="str">
        <f t="shared" si="8"/>
        <v/>
      </c>
      <c r="E38" s="74" t="str">
        <f t="shared" si="9"/>
        <v/>
      </c>
      <c r="F38" s="74" t="str">
        <f t="shared" si="10"/>
        <v/>
      </c>
      <c r="G38" s="74" t="str">
        <f t="shared" si="11"/>
        <v/>
      </c>
      <c r="H38" s="74" t="str">
        <f t="shared" si="36"/>
        <v/>
      </c>
      <c r="I38" s="108" t="str">
        <f t="shared" si="12"/>
        <v/>
      </c>
      <c r="J38" s="108" t="str">
        <f t="shared" si="37"/>
        <v/>
      </c>
      <c r="K38" s="112" t="str">
        <f t="shared" si="38"/>
        <v/>
      </c>
      <c r="L38" s="112" t="str">
        <f t="shared" si="39"/>
        <v/>
      </c>
      <c r="M38" s="74" t="str">
        <f t="shared" si="13"/>
        <v/>
      </c>
      <c r="N38" s="112" t="str">
        <f t="shared" si="14"/>
        <v/>
      </c>
      <c r="O38" s="74" t="str">
        <f t="shared" si="40"/>
        <v/>
      </c>
      <c r="P38" s="113" t="str">
        <f t="shared" si="15"/>
        <v/>
      </c>
      <c r="Q38" s="115"/>
      <c r="R38" s="107" t="str">
        <f t="shared" si="16"/>
        <v/>
      </c>
      <c r="S38" s="107" t="str">
        <f t="shared" si="17"/>
        <v/>
      </c>
      <c r="T38" s="74" t="str">
        <f t="shared" si="18"/>
        <v/>
      </c>
      <c r="U38" s="74" t="str">
        <f t="shared" si="19"/>
        <v/>
      </c>
      <c r="V38" s="74" t="str">
        <f t="shared" si="20"/>
        <v/>
      </c>
      <c r="W38" s="74" t="str">
        <f t="shared" si="21"/>
        <v/>
      </c>
      <c r="X38" s="74" t="str">
        <f t="shared" si="41"/>
        <v/>
      </c>
      <c r="Y38" s="108" t="str">
        <f t="shared" si="22"/>
        <v/>
      </c>
      <c r="Z38" s="108" t="str">
        <f t="shared" si="42"/>
        <v/>
      </c>
      <c r="AA38" s="112" t="str">
        <f t="shared" si="43"/>
        <v/>
      </c>
      <c r="AB38" s="112" t="str">
        <f t="shared" si="44"/>
        <v/>
      </c>
      <c r="AC38" s="74" t="str">
        <f t="shared" si="23"/>
        <v/>
      </c>
      <c r="AD38" s="112" t="str">
        <f t="shared" si="24"/>
        <v/>
      </c>
      <c r="AE38" s="74" t="str">
        <f t="shared" si="45"/>
        <v/>
      </c>
      <c r="AF38" s="113" t="str">
        <f t="shared" si="25"/>
        <v/>
      </c>
      <c r="AG38" s="115"/>
      <c r="AH38" s="107" t="str">
        <f t="shared" si="26"/>
        <v/>
      </c>
      <c r="AI38" s="107" t="str">
        <f t="shared" si="27"/>
        <v/>
      </c>
      <c r="AJ38" s="74" t="str">
        <f t="shared" si="28"/>
        <v/>
      </c>
      <c r="AK38" s="74" t="str">
        <f t="shared" si="29"/>
        <v/>
      </c>
      <c r="AL38" s="74" t="str">
        <f t="shared" si="30"/>
        <v/>
      </c>
      <c r="AM38" s="74" t="str">
        <f t="shared" si="31"/>
        <v/>
      </c>
      <c r="AN38" s="74" t="str">
        <f t="shared" si="46"/>
        <v/>
      </c>
      <c r="AO38" s="108" t="str">
        <f t="shared" si="32"/>
        <v/>
      </c>
      <c r="AP38" s="108" t="str">
        <f t="shared" si="47"/>
        <v/>
      </c>
      <c r="AQ38" s="112" t="str">
        <f t="shared" si="48"/>
        <v/>
      </c>
      <c r="AR38" s="112" t="str">
        <f t="shared" si="49"/>
        <v/>
      </c>
      <c r="AS38" s="69" t="str">
        <f t="shared" si="33"/>
        <v/>
      </c>
      <c r="AT38" s="69" t="str">
        <f t="shared" si="34"/>
        <v/>
      </c>
      <c r="AU38" s="69" t="str">
        <f t="shared" si="50"/>
        <v/>
      </c>
      <c r="AV38" s="114" t="str">
        <f t="shared" si="35"/>
        <v/>
      </c>
    </row>
    <row r="39" spans="1:48" ht="15.75" customHeight="1" x14ac:dyDescent="0.2">
      <c r="A39" s="115"/>
      <c r="B39" s="107" t="str">
        <f t="shared" si="6"/>
        <v/>
      </c>
      <c r="C39" s="107" t="str">
        <f t="shared" si="7"/>
        <v/>
      </c>
      <c r="D39" s="74" t="str">
        <f t="shared" si="8"/>
        <v/>
      </c>
      <c r="E39" s="74" t="str">
        <f t="shared" si="9"/>
        <v/>
      </c>
      <c r="F39" s="74" t="str">
        <f t="shared" si="10"/>
        <v/>
      </c>
      <c r="G39" s="74" t="str">
        <f t="shared" si="11"/>
        <v/>
      </c>
      <c r="H39" s="74" t="str">
        <f t="shared" si="36"/>
        <v/>
      </c>
      <c r="I39" s="108" t="str">
        <f t="shared" si="12"/>
        <v/>
      </c>
      <c r="J39" s="108" t="str">
        <f t="shared" si="37"/>
        <v/>
      </c>
      <c r="K39" s="112" t="str">
        <f t="shared" si="38"/>
        <v/>
      </c>
      <c r="L39" s="112" t="str">
        <f t="shared" si="39"/>
        <v/>
      </c>
      <c r="M39" s="74" t="str">
        <f t="shared" si="13"/>
        <v/>
      </c>
      <c r="N39" s="112" t="str">
        <f t="shared" si="14"/>
        <v/>
      </c>
      <c r="O39" s="74" t="str">
        <f t="shared" si="40"/>
        <v/>
      </c>
      <c r="P39" s="113" t="str">
        <f t="shared" si="15"/>
        <v/>
      </c>
      <c r="Q39" s="115"/>
      <c r="R39" s="107" t="str">
        <f t="shared" si="16"/>
        <v/>
      </c>
      <c r="S39" s="107" t="str">
        <f t="shared" si="17"/>
        <v/>
      </c>
      <c r="T39" s="74" t="str">
        <f t="shared" si="18"/>
        <v/>
      </c>
      <c r="U39" s="74" t="str">
        <f t="shared" si="19"/>
        <v/>
      </c>
      <c r="V39" s="74" t="str">
        <f t="shared" si="20"/>
        <v/>
      </c>
      <c r="W39" s="74" t="str">
        <f t="shared" si="21"/>
        <v/>
      </c>
      <c r="X39" s="74" t="str">
        <f t="shared" si="41"/>
        <v/>
      </c>
      <c r="Y39" s="108" t="str">
        <f t="shared" si="22"/>
        <v/>
      </c>
      <c r="Z39" s="108" t="str">
        <f t="shared" si="42"/>
        <v/>
      </c>
      <c r="AA39" s="112" t="str">
        <f t="shared" si="43"/>
        <v/>
      </c>
      <c r="AB39" s="112" t="str">
        <f t="shared" si="44"/>
        <v/>
      </c>
      <c r="AC39" s="74" t="str">
        <f t="shared" si="23"/>
        <v/>
      </c>
      <c r="AD39" s="112" t="str">
        <f t="shared" si="24"/>
        <v/>
      </c>
      <c r="AE39" s="74" t="str">
        <f t="shared" si="45"/>
        <v/>
      </c>
      <c r="AF39" s="113" t="str">
        <f t="shared" si="25"/>
        <v/>
      </c>
      <c r="AG39" s="115"/>
      <c r="AH39" s="107" t="str">
        <f t="shared" si="26"/>
        <v/>
      </c>
      <c r="AI39" s="107" t="str">
        <f t="shared" si="27"/>
        <v/>
      </c>
      <c r="AJ39" s="74" t="str">
        <f t="shared" si="28"/>
        <v/>
      </c>
      <c r="AK39" s="74" t="str">
        <f t="shared" si="29"/>
        <v/>
      </c>
      <c r="AL39" s="74" t="str">
        <f t="shared" si="30"/>
        <v/>
      </c>
      <c r="AM39" s="74" t="str">
        <f t="shared" si="31"/>
        <v/>
      </c>
      <c r="AN39" s="74" t="str">
        <f t="shared" si="46"/>
        <v/>
      </c>
      <c r="AO39" s="108" t="str">
        <f t="shared" si="32"/>
        <v/>
      </c>
      <c r="AP39" s="108" t="str">
        <f t="shared" si="47"/>
        <v/>
      </c>
      <c r="AQ39" s="112" t="str">
        <f t="shared" si="48"/>
        <v/>
      </c>
      <c r="AR39" s="112" t="str">
        <f t="shared" si="49"/>
        <v/>
      </c>
      <c r="AS39" s="69" t="str">
        <f t="shared" si="33"/>
        <v/>
      </c>
      <c r="AT39" s="69" t="str">
        <f t="shared" si="34"/>
        <v/>
      </c>
      <c r="AU39" s="69" t="str">
        <f t="shared" si="50"/>
        <v/>
      </c>
      <c r="AV39" s="114" t="str">
        <f t="shared" si="35"/>
        <v/>
      </c>
    </row>
    <row r="40" spans="1:48" ht="15.75" customHeight="1" x14ac:dyDescent="0.2">
      <c r="A40" s="115"/>
      <c r="B40" s="107" t="str">
        <f t="shared" si="6"/>
        <v/>
      </c>
      <c r="C40" s="107" t="str">
        <f t="shared" si="7"/>
        <v/>
      </c>
      <c r="D40" s="74" t="str">
        <f t="shared" si="8"/>
        <v/>
      </c>
      <c r="E40" s="74" t="str">
        <f t="shared" si="9"/>
        <v/>
      </c>
      <c r="F40" s="74" t="str">
        <f t="shared" si="10"/>
        <v/>
      </c>
      <c r="G40" s="74" t="str">
        <f t="shared" si="11"/>
        <v/>
      </c>
      <c r="H40" s="74" t="str">
        <f t="shared" si="36"/>
        <v/>
      </c>
      <c r="I40" s="108" t="str">
        <f t="shared" si="12"/>
        <v/>
      </c>
      <c r="J40" s="108" t="str">
        <f t="shared" si="37"/>
        <v/>
      </c>
      <c r="K40" s="112" t="str">
        <f t="shared" si="38"/>
        <v/>
      </c>
      <c r="L40" s="112" t="str">
        <f t="shared" si="39"/>
        <v/>
      </c>
      <c r="M40" s="74" t="str">
        <f t="shared" si="13"/>
        <v/>
      </c>
      <c r="N40" s="112" t="str">
        <f t="shared" si="14"/>
        <v/>
      </c>
      <c r="O40" s="74" t="str">
        <f t="shared" si="40"/>
        <v/>
      </c>
      <c r="P40" s="113" t="str">
        <f t="shared" si="15"/>
        <v/>
      </c>
      <c r="Q40" s="115"/>
      <c r="R40" s="107" t="str">
        <f t="shared" si="16"/>
        <v/>
      </c>
      <c r="S40" s="107" t="str">
        <f t="shared" si="17"/>
        <v/>
      </c>
      <c r="T40" s="74" t="str">
        <f t="shared" si="18"/>
        <v/>
      </c>
      <c r="U40" s="74" t="str">
        <f t="shared" si="19"/>
        <v/>
      </c>
      <c r="V40" s="74" t="str">
        <f t="shared" si="20"/>
        <v/>
      </c>
      <c r="W40" s="74" t="str">
        <f t="shared" si="21"/>
        <v/>
      </c>
      <c r="X40" s="74" t="str">
        <f t="shared" si="41"/>
        <v/>
      </c>
      <c r="Y40" s="108" t="str">
        <f t="shared" si="22"/>
        <v/>
      </c>
      <c r="Z40" s="108" t="str">
        <f t="shared" si="42"/>
        <v/>
      </c>
      <c r="AA40" s="112" t="str">
        <f t="shared" si="43"/>
        <v/>
      </c>
      <c r="AB40" s="112" t="str">
        <f t="shared" si="44"/>
        <v/>
      </c>
      <c r="AC40" s="74" t="str">
        <f t="shared" si="23"/>
        <v/>
      </c>
      <c r="AD40" s="112" t="str">
        <f t="shared" si="24"/>
        <v/>
      </c>
      <c r="AE40" s="74" t="str">
        <f t="shared" si="45"/>
        <v/>
      </c>
      <c r="AF40" s="113" t="str">
        <f t="shared" si="25"/>
        <v/>
      </c>
      <c r="AG40" s="115"/>
      <c r="AH40" s="107" t="str">
        <f t="shared" si="26"/>
        <v/>
      </c>
      <c r="AI40" s="107" t="str">
        <f t="shared" si="27"/>
        <v/>
      </c>
      <c r="AJ40" s="74" t="str">
        <f t="shared" si="28"/>
        <v/>
      </c>
      <c r="AK40" s="74" t="str">
        <f t="shared" si="29"/>
        <v/>
      </c>
      <c r="AL40" s="74" t="str">
        <f t="shared" si="30"/>
        <v/>
      </c>
      <c r="AM40" s="74" t="str">
        <f t="shared" si="31"/>
        <v/>
      </c>
      <c r="AN40" s="74" t="str">
        <f t="shared" si="46"/>
        <v/>
      </c>
      <c r="AO40" s="108" t="str">
        <f t="shared" si="32"/>
        <v/>
      </c>
      <c r="AP40" s="108" t="str">
        <f t="shared" si="47"/>
        <v/>
      </c>
      <c r="AQ40" s="112" t="str">
        <f t="shared" si="48"/>
        <v/>
      </c>
      <c r="AR40" s="112" t="str">
        <f t="shared" si="49"/>
        <v/>
      </c>
      <c r="AS40" s="69" t="str">
        <f t="shared" si="33"/>
        <v/>
      </c>
      <c r="AT40" s="69" t="str">
        <f t="shared" si="34"/>
        <v/>
      </c>
      <c r="AU40" s="69" t="str">
        <f t="shared" si="50"/>
        <v/>
      </c>
      <c r="AV40" s="114" t="str">
        <f t="shared" si="35"/>
        <v/>
      </c>
    </row>
    <row r="41" spans="1:48" ht="15.75" customHeight="1" x14ac:dyDescent="0.2">
      <c r="A41" s="115"/>
      <c r="B41" s="107" t="str">
        <f t="shared" si="6"/>
        <v/>
      </c>
      <c r="C41" s="107" t="str">
        <f t="shared" si="7"/>
        <v/>
      </c>
      <c r="D41" s="74" t="str">
        <f t="shared" si="8"/>
        <v/>
      </c>
      <c r="E41" s="74" t="str">
        <f t="shared" si="9"/>
        <v/>
      </c>
      <c r="F41" s="74" t="str">
        <f t="shared" si="10"/>
        <v/>
      </c>
      <c r="G41" s="74" t="str">
        <f t="shared" si="11"/>
        <v/>
      </c>
      <c r="H41" s="74" t="str">
        <f t="shared" si="36"/>
        <v/>
      </c>
      <c r="I41" s="108" t="str">
        <f t="shared" si="12"/>
        <v/>
      </c>
      <c r="J41" s="108" t="str">
        <f t="shared" si="37"/>
        <v/>
      </c>
      <c r="K41" s="112" t="str">
        <f t="shared" si="38"/>
        <v/>
      </c>
      <c r="L41" s="112" t="str">
        <f t="shared" si="39"/>
        <v/>
      </c>
      <c r="M41" s="74" t="str">
        <f t="shared" si="13"/>
        <v/>
      </c>
      <c r="N41" s="112" t="str">
        <f t="shared" si="14"/>
        <v/>
      </c>
      <c r="O41" s="74" t="str">
        <f t="shared" si="40"/>
        <v/>
      </c>
      <c r="P41" s="113" t="str">
        <f t="shared" si="15"/>
        <v/>
      </c>
      <c r="Q41" s="115"/>
      <c r="R41" s="107" t="str">
        <f t="shared" si="16"/>
        <v/>
      </c>
      <c r="S41" s="107" t="str">
        <f t="shared" si="17"/>
        <v/>
      </c>
      <c r="T41" s="74" t="str">
        <f t="shared" si="18"/>
        <v/>
      </c>
      <c r="U41" s="74" t="str">
        <f t="shared" si="19"/>
        <v/>
      </c>
      <c r="V41" s="74" t="str">
        <f t="shared" si="20"/>
        <v/>
      </c>
      <c r="W41" s="74" t="str">
        <f t="shared" si="21"/>
        <v/>
      </c>
      <c r="X41" s="74" t="str">
        <f t="shared" si="41"/>
        <v/>
      </c>
      <c r="Y41" s="108" t="str">
        <f t="shared" si="22"/>
        <v/>
      </c>
      <c r="Z41" s="108" t="str">
        <f t="shared" si="42"/>
        <v/>
      </c>
      <c r="AA41" s="112" t="str">
        <f t="shared" si="43"/>
        <v/>
      </c>
      <c r="AB41" s="112" t="str">
        <f t="shared" si="44"/>
        <v/>
      </c>
      <c r="AC41" s="74" t="str">
        <f t="shared" si="23"/>
        <v/>
      </c>
      <c r="AD41" s="112" t="str">
        <f t="shared" si="24"/>
        <v/>
      </c>
      <c r="AE41" s="74" t="str">
        <f t="shared" si="45"/>
        <v/>
      </c>
      <c r="AF41" s="113" t="str">
        <f t="shared" si="25"/>
        <v/>
      </c>
      <c r="AG41" s="115"/>
      <c r="AH41" s="107" t="str">
        <f t="shared" si="26"/>
        <v/>
      </c>
      <c r="AI41" s="107" t="str">
        <f t="shared" si="27"/>
        <v/>
      </c>
      <c r="AJ41" s="74" t="str">
        <f t="shared" si="28"/>
        <v/>
      </c>
      <c r="AK41" s="74" t="str">
        <f t="shared" si="29"/>
        <v/>
      </c>
      <c r="AL41" s="74" t="str">
        <f t="shared" si="30"/>
        <v/>
      </c>
      <c r="AM41" s="74" t="str">
        <f t="shared" si="31"/>
        <v/>
      </c>
      <c r="AN41" s="74" t="str">
        <f t="shared" si="46"/>
        <v/>
      </c>
      <c r="AO41" s="108" t="str">
        <f t="shared" si="32"/>
        <v/>
      </c>
      <c r="AP41" s="108" t="str">
        <f t="shared" si="47"/>
        <v/>
      </c>
      <c r="AQ41" s="112" t="str">
        <f t="shared" si="48"/>
        <v/>
      </c>
      <c r="AR41" s="112" t="str">
        <f t="shared" si="49"/>
        <v/>
      </c>
      <c r="AS41" s="69" t="str">
        <f t="shared" si="33"/>
        <v/>
      </c>
      <c r="AT41" s="69" t="str">
        <f t="shared" si="34"/>
        <v/>
      </c>
      <c r="AU41" s="69" t="str">
        <f t="shared" si="50"/>
        <v/>
      </c>
      <c r="AV41" s="114" t="str">
        <f t="shared" si="35"/>
        <v/>
      </c>
    </row>
    <row r="42" spans="1:48" ht="15.75" customHeight="1" x14ac:dyDescent="0.2">
      <c r="A42" s="115"/>
      <c r="B42" s="107" t="str">
        <f t="shared" si="6"/>
        <v/>
      </c>
      <c r="C42" s="107" t="str">
        <f t="shared" si="7"/>
        <v/>
      </c>
      <c r="D42" s="74" t="str">
        <f t="shared" si="8"/>
        <v/>
      </c>
      <c r="E42" s="74" t="str">
        <f t="shared" si="9"/>
        <v/>
      </c>
      <c r="F42" s="74" t="str">
        <f t="shared" si="10"/>
        <v/>
      </c>
      <c r="G42" s="74" t="str">
        <f t="shared" si="11"/>
        <v/>
      </c>
      <c r="H42" s="74" t="str">
        <f t="shared" si="36"/>
        <v/>
      </c>
      <c r="I42" s="108" t="str">
        <f t="shared" si="12"/>
        <v/>
      </c>
      <c r="J42" s="108" t="str">
        <f t="shared" si="37"/>
        <v/>
      </c>
      <c r="K42" s="112" t="str">
        <f t="shared" si="38"/>
        <v/>
      </c>
      <c r="L42" s="112" t="str">
        <f t="shared" si="39"/>
        <v/>
      </c>
      <c r="M42" s="74" t="str">
        <f t="shared" si="13"/>
        <v/>
      </c>
      <c r="N42" s="112" t="str">
        <f t="shared" si="14"/>
        <v/>
      </c>
      <c r="O42" s="74" t="str">
        <f t="shared" si="40"/>
        <v/>
      </c>
      <c r="P42" s="113" t="str">
        <f t="shared" si="15"/>
        <v/>
      </c>
      <c r="Q42" s="115"/>
      <c r="R42" s="107" t="str">
        <f t="shared" si="16"/>
        <v/>
      </c>
      <c r="S42" s="107" t="str">
        <f t="shared" si="17"/>
        <v/>
      </c>
      <c r="T42" s="74" t="str">
        <f t="shared" si="18"/>
        <v/>
      </c>
      <c r="U42" s="74" t="str">
        <f t="shared" si="19"/>
        <v/>
      </c>
      <c r="V42" s="74" t="str">
        <f t="shared" si="20"/>
        <v/>
      </c>
      <c r="W42" s="74" t="str">
        <f t="shared" si="21"/>
        <v/>
      </c>
      <c r="X42" s="74" t="str">
        <f t="shared" si="41"/>
        <v/>
      </c>
      <c r="Y42" s="108" t="str">
        <f t="shared" si="22"/>
        <v/>
      </c>
      <c r="Z42" s="108" t="str">
        <f t="shared" si="42"/>
        <v/>
      </c>
      <c r="AA42" s="112" t="str">
        <f t="shared" si="43"/>
        <v/>
      </c>
      <c r="AB42" s="112" t="str">
        <f t="shared" si="44"/>
        <v/>
      </c>
      <c r="AC42" s="74" t="str">
        <f t="shared" si="23"/>
        <v/>
      </c>
      <c r="AD42" s="112" t="str">
        <f t="shared" si="24"/>
        <v/>
      </c>
      <c r="AE42" s="74" t="str">
        <f t="shared" si="45"/>
        <v/>
      </c>
      <c r="AF42" s="113" t="str">
        <f t="shared" si="25"/>
        <v/>
      </c>
      <c r="AG42" s="115"/>
      <c r="AH42" s="107" t="str">
        <f t="shared" si="26"/>
        <v/>
      </c>
      <c r="AI42" s="107" t="str">
        <f t="shared" si="27"/>
        <v/>
      </c>
      <c r="AJ42" s="74" t="str">
        <f t="shared" si="28"/>
        <v/>
      </c>
      <c r="AK42" s="74" t="str">
        <f t="shared" si="29"/>
        <v/>
      </c>
      <c r="AL42" s="74" t="str">
        <f t="shared" si="30"/>
        <v/>
      </c>
      <c r="AM42" s="74" t="str">
        <f t="shared" si="31"/>
        <v/>
      </c>
      <c r="AN42" s="74" t="str">
        <f t="shared" si="46"/>
        <v/>
      </c>
      <c r="AO42" s="108" t="str">
        <f t="shared" si="32"/>
        <v/>
      </c>
      <c r="AP42" s="108" t="str">
        <f t="shared" si="47"/>
        <v/>
      </c>
      <c r="AQ42" s="112" t="str">
        <f t="shared" si="48"/>
        <v/>
      </c>
      <c r="AR42" s="112" t="str">
        <f t="shared" si="49"/>
        <v/>
      </c>
      <c r="AS42" s="69" t="str">
        <f t="shared" si="33"/>
        <v/>
      </c>
      <c r="AT42" s="69" t="str">
        <f t="shared" si="34"/>
        <v/>
      </c>
      <c r="AU42" s="69" t="str">
        <f t="shared" si="50"/>
        <v/>
      </c>
      <c r="AV42" s="114" t="str">
        <f t="shared" si="35"/>
        <v/>
      </c>
    </row>
    <row r="43" spans="1:48" ht="15.75" customHeight="1" x14ac:dyDescent="0.2">
      <c r="A43" s="115"/>
      <c r="B43" s="107" t="str">
        <f t="shared" si="6"/>
        <v/>
      </c>
      <c r="C43" s="107" t="str">
        <f t="shared" si="7"/>
        <v/>
      </c>
      <c r="D43" s="74" t="str">
        <f t="shared" si="8"/>
        <v/>
      </c>
      <c r="E43" s="74" t="str">
        <f t="shared" si="9"/>
        <v/>
      </c>
      <c r="F43" s="74" t="str">
        <f t="shared" si="10"/>
        <v/>
      </c>
      <c r="G43" s="74" t="str">
        <f t="shared" si="11"/>
        <v/>
      </c>
      <c r="H43" s="74" t="str">
        <f t="shared" si="36"/>
        <v/>
      </c>
      <c r="I43" s="108" t="str">
        <f t="shared" si="12"/>
        <v/>
      </c>
      <c r="J43" s="108" t="str">
        <f t="shared" si="37"/>
        <v/>
      </c>
      <c r="K43" s="112" t="str">
        <f t="shared" si="38"/>
        <v/>
      </c>
      <c r="L43" s="112" t="str">
        <f t="shared" si="39"/>
        <v/>
      </c>
      <c r="M43" s="74" t="str">
        <f t="shared" si="13"/>
        <v/>
      </c>
      <c r="N43" s="112" t="str">
        <f t="shared" si="14"/>
        <v/>
      </c>
      <c r="O43" s="74" t="str">
        <f t="shared" si="40"/>
        <v/>
      </c>
      <c r="P43" s="113" t="str">
        <f t="shared" si="15"/>
        <v/>
      </c>
      <c r="Q43" s="115"/>
      <c r="R43" s="107" t="str">
        <f t="shared" si="16"/>
        <v/>
      </c>
      <c r="S43" s="107" t="str">
        <f t="shared" si="17"/>
        <v/>
      </c>
      <c r="T43" s="74" t="str">
        <f t="shared" si="18"/>
        <v/>
      </c>
      <c r="U43" s="74" t="str">
        <f t="shared" si="19"/>
        <v/>
      </c>
      <c r="V43" s="74" t="str">
        <f t="shared" si="20"/>
        <v/>
      </c>
      <c r="W43" s="74" t="str">
        <f t="shared" si="21"/>
        <v/>
      </c>
      <c r="X43" s="74" t="str">
        <f t="shared" si="41"/>
        <v/>
      </c>
      <c r="Y43" s="108" t="str">
        <f t="shared" si="22"/>
        <v/>
      </c>
      <c r="Z43" s="108" t="str">
        <f t="shared" si="42"/>
        <v/>
      </c>
      <c r="AA43" s="112" t="str">
        <f t="shared" si="43"/>
        <v/>
      </c>
      <c r="AB43" s="112" t="str">
        <f t="shared" si="44"/>
        <v/>
      </c>
      <c r="AC43" s="74" t="str">
        <f t="shared" si="23"/>
        <v/>
      </c>
      <c r="AD43" s="112" t="str">
        <f t="shared" si="24"/>
        <v/>
      </c>
      <c r="AE43" s="74" t="str">
        <f t="shared" si="45"/>
        <v/>
      </c>
      <c r="AF43" s="113" t="str">
        <f t="shared" si="25"/>
        <v/>
      </c>
      <c r="AG43" s="115"/>
      <c r="AH43" s="107" t="str">
        <f t="shared" si="26"/>
        <v/>
      </c>
      <c r="AI43" s="107" t="str">
        <f t="shared" si="27"/>
        <v/>
      </c>
      <c r="AJ43" s="74" t="str">
        <f t="shared" si="28"/>
        <v/>
      </c>
      <c r="AK43" s="74" t="str">
        <f t="shared" si="29"/>
        <v/>
      </c>
      <c r="AL43" s="74" t="str">
        <f t="shared" si="30"/>
        <v/>
      </c>
      <c r="AM43" s="74" t="str">
        <f t="shared" si="31"/>
        <v/>
      </c>
      <c r="AN43" s="74" t="str">
        <f t="shared" si="46"/>
        <v/>
      </c>
      <c r="AO43" s="108" t="str">
        <f t="shared" si="32"/>
        <v/>
      </c>
      <c r="AP43" s="108" t="str">
        <f t="shared" si="47"/>
        <v/>
      </c>
      <c r="AQ43" s="112" t="str">
        <f t="shared" si="48"/>
        <v/>
      </c>
      <c r="AR43" s="112" t="str">
        <f t="shared" si="49"/>
        <v/>
      </c>
      <c r="AS43" s="69" t="str">
        <f t="shared" si="33"/>
        <v/>
      </c>
      <c r="AT43" s="69" t="str">
        <f t="shared" si="34"/>
        <v/>
      </c>
      <c r="AU43" s="69" t="str">
        <f t="shared" si="50"/>
        <v/>
      </c>
      <c r="AV43" s="114" t="str">
        <f t="shared" si="35"/>
        <v/>
      </c>
    </row>
    <row r="44" spans="1:48" ht="15.75" customHeight="1" x14ac:dyDescent="0.2">
      <c r="A44" s="115"/>
      <c r="B44" s="107" t="str">
        <f t="shared" si="6"/>
        <v/>
      </c>
      <c r="C44" s="107" t="str">
        <f t="shared" si="7"/>
        <v/>
      </c>
      <c r="D44" s="74" t="str">
        <f t="shared" si="8"/>
        <v/>
      </c>
      <c r="E44" s="74" t="str">
        <f t="shared" si="9"/>
        <v/>
      </c>
      <c r="F44" s="74" t="str">
        <f t="shared" si="10"/>
        <v/>
      </c>
      <c r="G44" s="74" t="str">
        <f t="shared" si="11"/>
        <v/>
      </c>
      <c r="H44" s="74" t="str">
        <f t="shared" si="36"/>
        <v/>
      </c>
      <c r="I44" s="108" t="str">
        <f t="shared" si="12"/>
        <v/>
      </c>
      <c r="J44" s="108" t="str">
        <f t="shared" si="37"/>
        <v/>
      </c>
      <c r="K44" s="112" t="str">
        <f t="shared" si="38"/>
        <v/>
      </c>
      <c r="L44" s="112" t="str">
        <f t="shared" si="39"/>
        <v/>
      </c>
      <c r="M44" s="74" t="str">
        <f t="shared" si="13"/>
        <v/>
      </c>
      <c r="N44" s="112" t="str">
        <f t="shared" si="14"/>
        <v/>
      </c>
      <c r="O44" s="74" t="str">
        <f t="shared" si="40"/>
        <v/>
      </c>
      <c r="P44" s="113" t="str">
        <f t="shared" si="15"/>
        <v/>
      </c>
      <c r="Q44" s="115"/>
      <c r="R44" s="107" t="str">
        <f t="shared" si="16"/>
        <v/>
      </c>
      <c r="S44" s="107" t="str">
        <f t="shared" si="17"/>
        <v/>
      </c>
      <c r="T44" s="74" t="str">
        <f t="shared" si="18"/>
        <v/>
      </c>
      <c r="U44" s="74" t="str">
        <f t="shared" si="19"/>
        <v/>
      </c>
      <c r="V44" s="74" t="str">
        <f t="shared" si="20"/>
        <v/>
      </c>
      <c r="W44" s="74" t="str">
        <f t="shared" si="21"/>
        <v/>
      </c>
      <c r="X44" s="74" t="str">
        <f t="shared" si="41"/>
        <v/>
      </c>
      <c r="Y44" s="108" t="str">
        <f t="shared" si="22"/>
        <v/>
      </c>
      <c r="Z44" s="108" t="str">
        <f t="shared" si="42"/>
        <v/>
      </c>
      <c r="AA44" s="112" t="str">
        <f t="shared" si="43"/>
        <v/>
      </c>
      <c r="AB44" s="112" t="str">
        <f t="shared" si="44"/>
        <v/>
      </c>
      <c r="AC44" s="74" t="str">
        <f t="shared" si="23"/>
        <v/>
      </c>
      <c r="AD44" s="112" t="str">
        <f t="shared" si="24"/>
        <v/>
      </c>
      <c r="AE44" s="74" t="str">
        <f t="shared" si="45"/>
        <v/>
      </c>
      <c r="AF44" s="113" t="str">
        <f t="shared" si="25"/>
        <v/>
      </c>
      <c r="AG44" s="115"/>
      <c r="AH44" s="107" t="str">
        <f t="shared" si="26"/>
        <v/>
      </c>
      <c r="AI44" s="107" t="str">
        <f t="shared" si="27"/>
        <v/>
      </c>
      <c r="AJ44" s="74" t="str">
        <f t="shared" si="28"/>
        <v/>
      </c>
      <c r="AK44" s="74" t="str">
        <f t="shared" si="29"/>
        <v/>
      </c>
      <c r="AL44" s="74" t="str">
        <f t="shared" si="30"/>
        <v/>
      </c>
      <c r="AM44" s="74" t="str">
        <f t="shared" si="31"/>
        <v/>
      </c>
      <c r="AN44" s="74" t="str">
        <f t="shared" si="46"/>
        <v/>
      </c>
      <c r="AO44" s="108" t="str">
        <f t="shared" si="32"/>
        <v/>
      </c>
      <c r="AP44" s="108" t="str">
        <f t="shared" si="47"/>
        <v/>
      </c>
      <c r="AQ44" s="112" t="str">
        <f t="shared" si="48"/>
        <v/>
      </c>
      <c r="AR44" s="112" t="str">
        <f t="shared" si="49"/>
        <v/>
      </c>
      <c r="AS44" s="69" t="str">
        <f t="shared" si="33"/>
        <v/>
      </c>
      <c r="AT44" s="69" t="str">
        <f t="shared" si="34"/>
        <v/>
      </c>
      <c r="AU44" s="69" t="str">
        <f t="shared" si="50"/>
        <v/>
      </c>
      <c r="AV44" s="114" t="str">
        <f t="shared" si="35"/>
        <v/>
      </c>
    </row>
    <row r="45" spans="1:48" ht="15.75" customHeight="1" x14ac:dyDescent="0.2">
      <c r="A45" s="115"/>
      <c r="B45" s="107" t="str">
        <f t="shared" si="6"/>
        <v/>
      </c>
      <c r="C45" s="107" t="str">
        <f t="shared" si="7"/>
        <v/>
      </c>
      <c r="D45" s="74" t="str">
        <f t="shared" si="8"/>
        <v/>
      </c>
      <c r="E45" s="74" t="str">
        <f t="shared" si="9"/>
        <v/>
      </c>
      <c r="F45" s="74" t="str">
        <f t="shared" si="10"/>
        <v/>
      </c>
      <c r="G45" s="74" t="str">
        <f t="shared" si="11"/>
        <v/>
      </c>
      <c r="H45" s="74" t="str">
        <f t="shared" si="36"/>
        <v/>
      </c>
      <c r="I45" s="108" t="str">
        <f t="shared" si="12"/>
        <v/>
      </c>
      <c r="J45" s="108" t="str">
        <f t="shared" si="37"/>
        <v/>
      </c>
      <c r="K45" s="112" t="str">
        <f t="shared" si="38"/>
        <v/>
      </c>
      <c r="L45" s="112" t="str">
        <f t="shared" si="39"/>
        <v/>
      </c>
      <c r="M45" s="74" t="str">
        <f t="shared" si="13"/>
        <v/>
      </c>
      <c r="N45" s="112" t="str">
        <f t="shared" si="14"/>
        <v/>
      </c>
      <c r="O45" s="74" t="str">
        <f t="shared" si="40"/>
        <v/>
      </c>
      <c r="P45" s="113" t="str">
        <f t="shared" si="15"/>
        <v/>
      </c>
      <c r="Q45" s="115"/>
      <c r="R45" s="107" t="str">
        <f t="shared" si="16"/>
        <v/>
      </c>
      <c r="S45" s="107" t="str">
        <f t="shared" si="17"/>
        <v/>
      </c>
      <c r="T45" s="74" t="str">
        <f t="shared" si="18"/>
        <v/>
      </c>
      <c r="U45" s="74" t="str">
        <f t="shared" si="19"/>
        <v/>
      </c>
      <c r="V45" s="74" t="str">
        <f t="shared" si="20"/>
        <v/>
      </c>
      <c r="W45" s="74" t="str">
        <f t="shared" si="21"/>
        <v/>
      </c>
      <c r="X45" s="74" t="str">
        <f t="shared" si="41"/>
        <v/>
      </c>
      <c r="Y45" s="108" t="str">
        <f t="shared" si="22"/>
        <v/>
      </c>
      <c r="Z45" s="108" t="str">
        <f t="shared" si="42"/>
        <v/>
      </c>
      <c r="AA45" s="112" t="str">
        <f t="shared" si="43"/>
        <v/>
      </c>
      <c r="AB45" s="112" t="str">
        <f t="shared" si="44"/>
        <v/>
      </c>
      <c r="AC45" s="74" t="str">
        <f t="shared" si="23"/>
        <v/>
      </c>
      <c r="AD45" s="112" t="str">
        <f t="shared" si="24"/>
        <v/>
      </c>
      <c r="AE45" s="74" t="str">
        <f t="shared" si="45"/>
        <v/>
      </c>
      <c r="AF45" s="113" t="str">
        <f t="shared" si="25"/>
        <v/>
      </c>
      <c r="AG45" s="115"/>
      <c r="AH45" s="107" t="str">
        <f t="shared" si="26"/>
        <v/>
      </c>
      <c r="AI45" s="107" t="str">
        <f t="shared" si="27"/>
        <v/>
      </c>
      <c r="AJ45" s="74" t="str">
        <f t="shared" si="28"/>
        <v/>
      </c>
      <c r="AK45" s="74" t="str">
        <f t="shared" si="29"/>
        <v/>
      </c>
      <c r="AL45" s="74" t="str">
        <f t="shared" si="30"/>
        <v/>
      </c>
      <c r="AM45" s="74" t="str">
        <f t="shared" si="31"/>
        <v/>
      </c>
      <c r="AN45" s="74" t="str">
        <f t="shared" si="46"/>
        <v/>
      </c>
      <c r="AO45" s="108" t="str">
        <f t="shared" si="32"/>
        <v/>
      </c>
      <c r="AP45" s="108" t="str">
        <f t="shared" si="47"/>
        <v/>
      </c>
      <c r="AQ45" s="112" t="str">
        <f t="shared" si="48"/>
        <v/>
      </c>
      <c r="AR45" s="112" t="str">
        <f t="shared" si="49"/>
        <v/>
      </c>
      <c r="AS45" s="69" t="str">
        <f t="shared" si="33"/>
        <v/>
      </c>
      <c r="AT45" s="69" t="str">
        <f t="shared" si="34"/>
        <v/>
      </c>
      <c r="AU45" s="69" t="str">
        <f t="shared" si="50"/>
        <v/>
      </c>
      <c r="AV45" s="114" t="str">
        <f t="shared" si="35"/>
        <v/>
      </c>
    </row>
    <row r="46" spans="1:48" ht="15.75" customHeight="1" x14ac:dyDescent="0.2">
      <c r="A46" s="115"/>
      <c r="B46" s="107" t="str">
        <f t="shared" si="6"/>
        <v/>
      </c>
      <c r="C46" s="107" t="str">
        <f t="shared" si="7"/>
        <v/>
      </c>
      <c r="D46" s="74" t="str">
        <f t="shared" si="8"/>
        <v/>
      </c>
      <c r="E46" s="74" t="str">
        <f t="shared" si="9"/>
        <v/>
      </c>
      <c r="F46" s="74" t="str">
        <f t="shared" si="10"/>
        <v/>
      </c>
      <c r="G46" s="74" t="str">
        <f t="shared" si="11"/>
        <v/>
      </c>
      <c r="H46" s="74" t="str">
        <f t="shared" si="36"/>
        <v/>
      </c>
      <c r="I46" s="108" t="str">
        <f t="shared" si="12"/>
        <v/>
      </c>
      <c r="J46" s="108" t="str">
        <f t="shared" si="37"/>
        <v/>
      </c>
      <c r="K46" s="112" t="str">
        <f t="shared" si="38"/>
        <v/>
      </c>
      <c r="L46" s="112" t="str">
        <f t="shared" si="39"/>
        <v/>
      </c>
      <c r="M46" s="74" t="str">
        <f t="shared" si="13"/>
        <v/>
      </c>
      <c r="N46" s="112" t="str">
        <f t="shared" si="14"/>
        <v/>
      </c>
      <c r="O46" s="74" t="str">
        <f t="shared" si="40"/>
        <v/>
      </c>
      <c r="P46" s="113" t="str">
        <f t="shared" si="15"/>
        <v/>
      </c>
      <c r="Q46" s="115"/>
      <c r="R46" s="107" t="str">
        <f t="shared" si="16"/>
        <v/>
      </c>
      <c r="S46" s="107" t="str">
        <f t="shared" si="17"/>
        <v/>
      </c>
      <c r="T46" s="74" t="str">
        <f t="shared" si="18"/>
        <v/>
      </c>
      <c r="U46" s="74" t="str">
        <f t="shared" si="19"/>
        <v/>
      </c>
      <c r="V46" s="74" t="str">
        <f t="shared" si="20"/>
        <v/>
      </c>
      <c r="W46" s="74" t="str">
        <f t="shared" si="21"/>
        <v/>
      </c>
      <c r="X46" s="74" t="str">
        <f t="shared" si="41"/>
        <v/>
      </c>
      <c r="Y46" s="108" t="str">
        <f t="shared" si="22"/>
        <v/>
      </c>
      <c r="Z46" s="108" t="str">
        <f t="shared" si="42"/>
        <v/>
      </c>
      <c r="AA46" s="112" t="str">
        <f t="shared" si="43"/>
        <v/>
      </c>
      <c r="AB46" s="112" t="str">
        <f t="shared" si="44"/>
        <v/>
      </c>
      <c r="AC46" s="74" t="str">
        <f t="shared" si="23"/>
        <v/>
      </c>
      <c r="AD46" s="112" t="str">
        <f t="shared" si="24"/>
        <v/>
      </c>
      <c r="AE46" s="74" t="str">
        <f t="shared" si="45"/>
        <v/>
      </c>
      <c r="AF46" s="113" t="str">
        <f t="shared" si="25"/>
        <v/>
      </c>
      <c r="AG46" s="115"/>
      <c r="AH46" s="107" t="str">
        <f t="shared" si="26"/>
        <v/>
      </c>
      <c r="AI46" s="107" t="str">
        <f t="shared" si="27"/>
        <v/>
      </c>
      <c r="AJ46" s="74" t="str">
        <f t="shared" si="28"/>
        <v/>
      </c>
      <c r="AK46" s="74" t="str">
        <f t="shared" si="29"/>
        <v/>
      </c>
      <c r="AL46" s="74" t="str">
        <f t="shared" si="30"/>
        <v/>
      </c>
      <c r="AM46" s="74" t="str">
        <f t="shared" si="31"/>
        <v/>
      </c>
      <c r="AN46" s="74" t="str">
        <f t="shared" si="46"/>
        <v/>
      </c>
      <c r="AO46" s="108" t="str">
        <f t="shared" si="32"/>
        <v/>
      </c>
      <c r="AP46" s="108" t="str">
        <f t="shared" si="47"/>
        <v/>
      </c>
      <c r="AQ46" s="112" t="str">
        <f t="shared" si="48"/>
        <v/>
      </c>
      <c r="AR46" s="112" t="str">
        <f t="shared" si="49"/>
        <v/>
      </c>
      <c r="AS46" s="69" t="str">
        <f t="shared" si="33"/>
        <v/>
      </c>
      <c r="AT46" s="69" t="str">
        <f t="shared" si="34"/>
        <v/>
      </c>
      <c r="AU46" s="69" t="str">
        <f t="shared" si="50"/>
        <v/>
      </c>
      <c r="AV46" s="114" t="str">
        <f t="shared" si="35"/>
        <v/>
      </c>
    </row>
    <row r="47" spans="1:48" ht="15.75" customHeight="1" x14ac:dyDescent="0.2">
      <c r="A47" s="115"/>
      <c r="B47" s="107" t="str">
        <f t="shared" si="6"/>
        <v/>
      </c>
      <c r="C47" s="107" t="str">
        <f t="shared" si="7"/>
        <v/>
      </c>
      <c r="D47" s="74" t="str">
        <f t="shared" si="8"/>
        <v/>
      </c>
      <c r="E47" s="74" t="str">
        <f t="shared" si="9"/>
        <v/>
      </c>
      <c r="F47" s="74" t="str">
        <f t="shared" si="10"/>
        <v/>
      </c>
      <c r="G47" s="74" t="str">
        <f t="shared" si="11"/>
        <v/>
      </c>
      <c r="H47" s="74" t="str">
        <f t="shared" si="36"/>
        <v/>
      </c>
      <c r="I47" s="108" t="str">
        <f t="shared" si="12"/>
        <v/>
      </c>
      <c r="J47" s="108" t="str">
        <f t="shared" si="37"/>
        <v/>
      </c>
      <c r="K47" s="112" t="str">
        <f t="shared" si="38"/>
        <v/>
      </c>
      <c r="L47" s="112" t="str">
        <f t="shared" si="39"/>
        <v/>
      </c>
      <c r="M47" s="74" t="str">
        <f t="shared" si="13"/>
        <v/>
      </c>
      <c r="N47" s="112" t="str">
        <f t="shared" si="14"/>
        <v/>
      </c>
      <c r="O47" s="74" t="str">
        <f t="shared" si="40"/>
        <v/>
      </c>
      <c r="P47" s="113" t="str">
        <f t="shared" si="15"/>
        <v/>
      </c>
      <c r="Q47" s="115"/>
      <c r="R47" s="107" t="str">
        <f t="shared" si="16"/>
        <v/>
      </c>
      <c r="S47" s="107" t="str">
        <f t="shared" si="17"/>
        <v/>
      </c>
      <c r="T47" s="74" t="str">
        <f t="shared" si="18"/>
        <v/>
      </c>
      <c r="U47" s="74" t="str">
        <f t="shared" si="19"/>
        <v/>
      </c>
      <c r="V47" s="74" t="str">
        <f t="shared" si="20"/>
        <v/>
      </c>
      <c r="W47" s="74" t="str">
        <f t="shared" si="21"/>
        <v/>
      </c>
      <c r="X47" s="74" t="str">
        <f t="shared" si="41"/>
        <v/>
      </c>
      <c r="Y47" s="108" t="str">
        <f t="shared" si="22"/>
        <v/>
      </c>
      <c r="Z47" s="108" t="str">
        <f t="shared" si="42"/>
        <v/>
      </c>
      <c r="AA47" s="112" t="str">
        <f t="shared" si="43"/>
        <v/>
      </c>
      <c r="AB47" s="112" t="str">
        <f t="shared" si="44"/>
        <v/>
      </c>
      <c r="AC47" s="74" t="str">
        <f t="shared" si="23"/>
        <v/>
      </c>
      <c r="AD47" s="112" t="str">
        <f t="shared" si="24"/>
        <v/>
      </c>
      <c r="AE47" s="74" t="str">
        <f t="shared" si="45"/>
        <v/>
      </c>
      <c r="AF47" s="113" t="str">
        <f t="shared" si="25"/>
        <v/>
      </c>
      <c r="AG47" s="115"/>
      <c r="AH47" s="107" t="str">
        <f t="shared" si="26"/>
        <v/>
      </c>
      <c r="AI47" s="107" t="str">
        <f t="shared" si="27"/>
        <v/>
      </c>
      <c r="AJ47" s="74" t="str">
        <f t="shared" si="28"/>
        <v/>
      </c>
      <c r="AK47" s="74" t="str">
        <f t="shared" si="29"/>
        <v/>
      </c>
      <c r="AL47" s="74" t="str">
        <f t="shared" si="30"/>
        <v/>
      </c>
      <c r="AM47" s="74" t="str">
        <f t="shared" si="31"/>
        <v/>
      </c>
      <c r="AN47" s="74" t="str">
        <f t="shared" si="46"/>
        <v/>
      </c>
      <c r="AO47" s="108" t="str">
        <f t="shared" si="32"/>
        <v/>
      </c>
      <c r="AP47" s="108" t="str">
        <f t="shared" si="47"/>
        <v/>
      </c>
      <c r="AQ47" s="112" t="str">
        <f t="shared" si="48"/>
        <v/>
      </c>
      <c r="AR47" s="112" t="str">
        <f t="shared" si="49"/>
        <v/>
      </c>
      <c r="AS47" s="69" t="str">
        <f t="shared" si="33"/>
        <v/>
      </c>
      <c r="AT47" s="69" t="str">
        <f t="shared" si="34"/>
        <v/>
      </c>
      <c r="AU47" s="69" t="str">
        <f t="shared" si="50"/>
        <v/>
      </c>
      <c r="AV47" s="114" t="str">
        <f t="shared" si="35"/>
        <v/>
      </c>
    </row>
    <row r="48" spans="1:48" ht="15.75" customHeight="1" x14ac:dyDescent="0.2">
      <c r="A48" s="115"/>
      <c r="B48" s="107" t="str">
        <f t="shared" si="6"/>
        <v/>
      </c>
      <c r="C48" s="107" t="str">
        <f t="shared" si="7"/>
        <v/>
      </c>
      <c r="D48" s="74" t="str">
        <f t="shared" si="8"/>
        <v/>
      </c>
      <c r="E48" s="74" t="str">
        <f t="shared" si="9"/>
        <v/>
      </c>
      <c r="F48" s="74" t="str">
        <f t="shared" si="10"/>
        <v/>
      </c>
      <c r="G48" s="74" t="str">
        <f t="shared" si="11"/>
        <v/>
      </c>
      <c r="H48" s="74" t="str">
        <f t="shared" si="36"/>
        <v/>
      </c>
      <c r="I48" s="108" t="str">
        <f t="shared" si="12"/>
        <v/>
      </c>
      <c r="J48" s="108" t="str">
        <f t="shared" si="37"/>
        <v/>
      </c>
      <c r="K48" s="112" t="str">
        <f t="shared" si="38"/>
        <v/>
      </c>
      <c r="L48" s="112" t="str">
        <f t="shared" si="39"/>
        <v/>
      </c>
      <c r="M48" s="74" t="str">
        <f t="shared" si="13"/>
        <v/>
      </c>
      <c r="N48" s="112" t="str">
        <f t="shared" si="14"/>
        <v/>
      </c>
      <c r="O48" s="74" t="str">
        <f t="shared" si="40"/>
        <v/>
      </c>
      <c r="P48" s="113" t="str">
        <f t="shared" si="15"/>
        <v/>
      </c>
      <c r="Q48" s="115"/>
      <c r="R48" s="107" t="str">
        <f t="shared" si="16"/>
        <v/>
      </c>
      <c r="S48" s="107" t="str">
        <f t="shared" si="17"/>
        <v/>
      </c>
      <c r="T48" s="74" t="str">
        <f t="shared" si="18"/>
        <v/>
      </c>
      <c r="U48" s="74" t="str">
        <f t="shared" si="19"/>
        <v/>
      </c>
      <c r="V48" s="74" t="str">
        <f t="shared" si="20"/>
        <v/>
      </c>
      <c r="W48" s="74" t="str">
        <f t="shared" si="21"/>
        <v/>
      </c>
      <c r="X48" s="74" t="str">
        <f t="shared" si="41"/>
        <v/>
      </c>
      <c r="Y48" s="108" t="str">
        <f t="shared" si="22"/>
        <v/>
      </c>
      <c r="Z48" s="108" t="str">
        <f t="shared" si="42"/>
        <v/>
      </c>
      <c r="AA48" s="112" t="str">
        <f t="shared" si="43"/>
        <v/>
      </c>
      <c r="AB48" s="112" t="str">
        <f t="shared" si="44"/>
        <v/>
      </c>
      <c r="AC48" s="74" t="str">
        <f t="shared" si="23"/>
        <v/>
      </c>
      <c r="AD48" s="112" t="str">
        <f t="shared" si="24"/>
        <v/>
      </c>
      <c r="AE48" s="74" t="str">
        <f t="shared" si="45"/>
        <v/>
      </c>
      <c r="AF48" s="113" t="str">
        <f t="shared" si="25"/>
        <v/>
      </c>
      <c r="AG48" s="115"/>
      <c r="AH48" s="107" t="str">
        <f t="shared" si="26"/>
        <v/>
      </c>
      <c r="AI48" s="107" t="str">
        <f t="shared" si="27"/>
        <v/>
      </c>
      <c r="AJ48" s="74" t="str">
        <f t="shared" si="28"/>
        <v/>
      </c>
      <c r="AK48" s="74" t="str">
        <f t="shared" si="29"/>
        <v/>
      </c>
      <c r="AL48" s="74" t="str">
        <f t="shared" si="30"/>
        <v/>
      </c>
      <c r="AM48" s="74" t="str">
        <f t="shared" si="31"/>
        <v/>
      </c>
      <c r="AN48" s="74" t="str">
        <f t="shared" si="46"/>
        <v/>
      </c>
      <c r="AO48" s="108" t="str">
        <f t="shared" si="32"/>
        <v/>
      </c>
      <c r="AP48" s="108" t="str">
        <f t="shared" si="47"/>
        <v/>
      </c>
      <c r="AQ48" s="112" t="str">
        <f t="shared" si="48"/>
        <v/>
      </c>
      <c r="AR48" s="112" t="str">
        <f t="shared" si="49"/>
        <v/>
      </c>
      <c r="AS48" s="69" t="str">
        <f t="shared" si="33"/>
        <v/>
      </c>
      <c r="AT48" s="69" t="str">
        <f t="shared" si="34"/>
        <v/>
      </c>
      <c r="AU48" s="69" t="str">
        <f t="shared" si="50"/>
        <v/>
      </c>
      <c r="AV48" s="114" t="str">
        <f t="shared" si="35"/>
        <v/>
      </c>
    </row>
    <row r="49" spans="1:48" ht="15.75" customHeight="1" x14ac:dyDescent="0.2">
      <c r="A49" s="115"/>
      <c r="B49" s="107" t="str">
        <f t="shared" si="6"/>
        <v/>
      </c>
      <c r="C49" s="107" t="str">
        <f t="shared" si="7"/>
        <v/>
      </c>
      <c r="D49" s="74" t="str">
        <f t="shared" si="8"/>
        <v/>
      </c>
      <c r="E49" s="74" t="str">
        <f t="shared" si="9"/>
        <v/>
      </c>
      <c r="F49" s="74" t="str">
        <f t="shared" si="10"/>
        <v/>
      </c>
      <c r="G49" s="74" t="str">
        <f t="shared" si="11"/>
        <v/>
      </c>
      <c r="H49" s="74" t="str">
        <f t="shared" si="36"/>
        <v/>
      </c>
      <c r="I49" s="108" t="str">
        <f t="shared" si="12"/>
        <v/>
      </c>
      <c r="J49" s="108" t="str">
        <f t="shared" si="37"/>
        <v/>
      </c>
      <c r="K49" s="112" t="str">
        <f t="shared" si="38"/>
        <v/>
      </c>
      <c r="L49" s="112" t="str">
        <f t="shared" si="39"/>
        <v/>
      </c>
      <c r="M49" s="74" t="str">
        <f t="shared" si="13"/>
        <v/>
      </c>
      <c r="N49" s="112" t="str">
        <f t="shared" si="14"/>
        <v/>
      </c>
      <c r="O49" s="74" t="str">
        <f t="shared" si="40"/>
        <v/>
      </c>
      <c r="P49" s="113" t="str">
        <f t="shared" si="15"/>
        <v/>
      </c>
      <c r="Q49" s="115"/>
      <c r="R49" s="107" t="str">
        <f t="shared" si="16"/>
        <v/>
      </c>
      <c r="S49" s="107" t="str">
        <f t="shared" si="17"/>
        <v/>
      </c>
      <c r="T49" s="74" t="str">
        <f t="shared" si="18"/>
        <v/>
      </c>
      <c r="U49" s="74" t="str">
        <f t="shared" si="19"/>
        <v/>
      </c>
      <c r="V49" s="74" t="str">
        <f t="shared" si="20"/>
        <v/>
      </c>
      <c r="W49" s="74" t="str">
        <f t="shared" si="21"/>
        <v/>
      </c>
      <c r="X49" s="74" t="str">
        <f t="shared" si="41"/>
        <v/>
      </c>
      <c r="Y49" s="108" t="str">
        <f t="shared" si="22"/>
        <v/>
      </c>
      <c r="Z49" s="108" t="str">
        <f t="shared" si="42"/>
        <v/>
      </c>
      <c r="AA49" s="112" t="str">
        <f t="shared" si="43"/>
        <v/>
      </c>
      <c r="AB49" s="112" t="str">
        <f t="shared" si="44"/>
        <v/>
      </c>
      <c r="AC49" s="74" t="str">
        <f t="shared" si="23"/>
        <v/>
      </c>
      <c r="AD49" s="112" t="str">
        <f t="shared" si="24"/>
        <v/>
      </c>
      <c r="AE49" s="74" t="str">
        <f t="shared" si="45"/>
        <v/>
      </c>
      <c r="AF49" s="113" t="str">
        <f t="shared" si="25"/>
        <v/>
      </c>
      <c r="AG49" s="115"/>
      <c r="AH49" s="107" t="str">
        <f t="shared" si="26"/>
        <v/>
      </c>
      <c r="AI49" s="107" t="str">
        <f t="shared" si="27"/>
        <v/>
      </c>
      <c r="AJ49" s="74" t="str">
        <f t="shared" si="28"/>
        <v/>
      </c>
      <c r="AK49" s="74" t="str">
        <f t="shared" si="29"/>
        <v/>
      </c>
      <c r="AL49" s="74" t="str">
        <f t="shared" si="30"/>
        <v/>
      </c>
      <c r="AM49" s="74" t="str">
        <f t="shared" si="31"/>
        <v/>
      </c>
      <c r="AN49" s="74" t="str">
        <f t="shared" si="46"/>
        <v/>
      </c>
      <c r="AO49" s="108" t="str">
        <f t="shared" si="32"/>
        <v/>
      </c>
      <c r="AP49" s="108" t="str">
        <f t="shared" si="47"/>
        <v/>
      </c>
      <c r="AQ49" s="112" t="str">
        <f t="shared" si="48"/>
        <v/>
      </c>
      <c r="AR49" s="112" t="str">
        <f t="shared" si="49"/>
        <v/>
      </c>
      <c r="AS49" s="69" t="str">
        <f t="shared" si="33"/>
        <v/>
      </c>
      <c r="AT49" s="69" t="str">
        <f t="shared" si="34"/>
        <v/>
      </c>
      <c r="AU49" s="69" t="str">
        <f t="shared" si="50"/>
        <v/>
      </c>
      <c r="AV49" s="114" t="str">
        <f t="shared" si="35"/>
        <v/>
      </c>
    </row>
    <row r="50" spans="1:48" ht="15.75" customHeight="1" x14ac:dyDescent="0.2">
      <c r="A50" s="115"/>
      <c r="B50" s="107" t="str">
        <f t="shared" si="6"/>
        <v/>
      </c>
      <c r="C50" s="107" t="str">
        <f t="shared" si="7"/>
        <v/>
      </c>
      <c r="D50" s="74" t="str">
        <f t="shared" si="8"/>
        <v/>
      </c>
      <c r="E50" s="74" t="str">
        <f t="shared" si="9"/>
        <v/>
      </c>
      <c r="F50" s="74" t="str">
        <f t="shared" si="10"/>
        <v/>
      </c>
      <c r="G50" s="74" t="str">
        <f t="shared" si="11"/>
        <v/>
      </c>
      <c r="H50" s="74" t="str">
        <f t="shared" si="36"/>
        <v/>
      </c>
      <c r="I50" s="108" t="str">
        <f t="shared" si="12"/>
        <v/>
      </c>
      <c r="J50" s="108" t="str">
        <f t="shared" si="37"/>
        <v/>
      </c>
      <c r="K50" s="112" t="str">
        <f t="shared" si="38"/>
        <v/>
      </c>
      <c r="L50" s="112" t="str">
        <f t="shared" si="39"/>
        <v/>
      </c>
      <c r="M50" s="74" t="str">
        <f t="shared" si="13"/>
        <v/>
      </c>
      <c r="N50" s="112" t="str">
        <f t="shared" si="14"/>
        <v/>
      </c>
      <c r="O50" s="74" t="str">
        <f t="shared" si="40"/>
        <v/>
      </c>
      <c r="P50" s="113" t="str">
        <f t="shared" si="15"/>
        <v/>
      </c>
      <c r="Q50" s="115"/>
      <c r="R50" s="107" t="str">
        <f t="shared" si="16"/>
        <v/>
      </c>
      <c r="S50" s="107" t="str">
        <f t="shared" si="17"/>
        <v/>
      </c>
      <c r="T50" s="74" t="str">
        <f t="shared" si="18"/>
        <v/>
      </c>
      <c r="U50" s="74" t="str">
        <f t="shared" si="19"/>
        <v/>
      </c>
      <c r="V50" s="74" t="str">
        <f t="shared" si="20"/>
        <v/>
      </c>
      <c r="W50" s="74" t="str">
        <f t="shared" si="21"/>
        <v/>
      </c>
      <c r="X50" s="74" t="str">
        <f t="shared" si="41"/>
        <v/>
      </c>
      <c r="Y50" s="108" t="str">
        <f t="shared" si="22"/>
        <v/>
      </c>
      <c r="Z50" s="108" t="str">
        <f t="shared" si="42"/>
        <v/>
      </c>
      <c r="AA50" s="112" t="str">
        <f t="shared" si="43"/>
        <v/>
      </c>
      <c r="AB50" s="112" t="str">
        <f t="shared" si="44"/>
        <v/>
      </c>
      <c r="AC50" s="74" t="str">
        <f t="shared" si="23"/>
        <v/>
      </c>
      <c r="AD50" s="112" t="str">
        <f t="shared" si="24"/>
        <v/>
      </c>
      <c r="AE50" s="74" t="str">
        <f t="shared" si="45"/>
        <v/>
      </c>
      <c r="AF50" s="113" t="str">
        <f t="shared" si="25"/>
        <v/>
      </c>
      <c r="AG50" s="115"/>
      <c r="AH50" s="107" t="str">
        <f t="shared" si="26"/>
        <v/>
      </c>
      <c r="AI50" s="107" t="str">
        <f t="shared" si="27"/>
        <v/>
      </c>
      <c r="AJ50" s="74" t="str">
        <f t="shared" si="28"/>
        <v/>
      </c>
      <c r="AK50" s="74" t="str">
        <f t="shared" si="29"/>
        <v/>
      </c>
      <c r="AL50" s="74" t="str">
        <f t="shared" si="30"/>
        <v/>
      </c>
      <c r="AM50" s="74" t="str">
        <f t="shared" si="31"/>
        <v/>
      </c>
      <c r="AN50" s="74" t="str">
        <f t="shared" si="46"/>
        <v/>
      </c>
      <c r="AO50" s="108" t="str">
        <f t="shared" si="32"/>
        <v/>
      </c>
      <c r="AP50" s="108" t="str">
        <f t="shared" si="47"/>
        <v/>
      </c>
      <c r="AQ50" s="112" t="str">
        <f t="shared" si="48"/>
        <v/>
      </c>
      <c r="AR50" s="112" t="str">
        <f t="shared" si="49"/>
        <v/>
      </c>
      <c r="AS50" s="69" t="str">
        <f t="shared" si="33"/>
        <v/>
      </c>
      <c r="AT50" s="69" t="str">
        <f t="shared" si="34"/>
        <v/>
      </c>
      <c r="AU50" s="69" t="str">
        <f t="shared" si="50"/>
        <v/>
      </c>
      <c r="AV50" s="114" t="str">
        <f t="shared" si="35"/>
        <v/>
      </c>
    </row>
    <row r="51" spans="1:48" ht="15.75" customHeight="1" x14ac:dyDescent="0.2">
      <c r="A51" s="115"/>
      <c r="B51" s="107" t="str">
        <f t="shared" si="6"/>
        <v/>
      </c>
      <c r="C51" s="107" t="str">
        <f t="shared" si="7"/>
        <v/>
      </c>
      <c r="D51" s="74" t="str">
        <f t="shared" si="8"/>
        <v/>
      </c>
      <c r="E51" s="74" t="str">
        <f t="shared" si="9"/>
        <v/>
      </c>
      <c r="F51" s="74" t="str">
        <f t="shared" si="10"/>
        <v/>
      </c>
      <c r="G51" s="74" t="str">
        <f t="shared" si="11"/>
        <v/>
      </c>
      <c r="H51" s="74" t="str">
        <f t="shared" si="36"/>
        <v/>
      </c>
      <c r="I51" s="108" t="str">
        <f t="shared" si="12"/>
        <v/>
      </c>
      <c r="J51" s="108" t="str">
        <f t="shared" si="37"/>
        <v/>
      </c>
      <c r="K51" s="112" t="str">
        <f t="shared" si="38"/>
        <v/>
      </c>
      <c r="L51" s="112" t="str">
        <f t="shared" si="39"/>
        <v/>
      </c>
      <c r="M51" s="74" t="str">
        <f t="shared" si="13"/>
        <v/>
      </c>
      <c r="N51" s="112" t="str">
        <f t="shared" si="14"/>
        <v/>
      </c>
      <c r="O51" s="74" t="str">
        <f t="shared" si="40"/>
        <v/>
      </c>
      <c r="P51" s="113" t="str">
        <f t="shared" si="15"/>
        <v/>
      </c>
      <c r="Q51" s="115"/>
      <c r="R51" s="107" t="str">
        <f t="shared" si="16"/>
        <v/>
      </c>
      <c r="S51" s="107" t="str">
        <f t="shared" si="17"/>
        <v/>
      </c>
      <c r="T51" s="74" t="str">
        <f t="shared" si="18"/>
        <v/>
      </c>
      <c r="U51" s="74" t="str">
        <f t="shared" si="19"/>
        <v/>
      </c>
      <c r="V51" s="74" t="str">
        <f t="shared" si="20"/>
        <v/>
      </c>
      <c r="W51" s="74" t="str">
        <f t="shared" si="21"/>
        <v/>
      </c>
      <c r="X51" s="74" t="str">
        <f t="shared" si="41"/>
        <v/>
      </c>
      <c r="Y51" s="108" t="str">
        <f t="shared" si="22"/>
        <v/>
      </c>
      <c r="Z51" s="108" t="str">
        <f t="shared" si="42"/>
        <v/>
      </c>
      <c r="AA51" s="112" t="str">
        <f t="shared" si="43"/>
        <v/>
      </c>
      <c r="AB51" s="112" t="str">
        <f t="shared" si="44"/>
        <v/>
      </c>
      <c r="AC51" s="74" t="str">
        <f t="shared" si="23"/>
        <v/>
      </c>
      <c r="AD51" s="112" t="str">
        <f t="shared" si="24"/>
        <v/>
      </c>
      <c r="AE51" s="74" t="str">
        <f t="shared" si="45"/>
        <v/>
      </c>
      <c r="AF51" s="113" t="str">
        <f t="shared" si="25"/>
        <v/>
      </c>
      <c r="AG51" s="115"/>
      <c r="AH51" s="107" t="str">
        <f t="shared" si="26"/>
        <v/>
      </c>
      <c r="AI51" s="107" t="str">
        <f t="shared" si="27"/>
        <v/>
      </c>
      <c r="AJ51" s="74" t="str">
        <f t="shared" si="28"/>
        <v/>
      </c>
      <c r="AK51" s="74" t="str">
        <f t="shared" si="29"/>
        <v/>
      </c>
      <c r="AL51" s="74" t="str">
        <f t="shared" si="30"/>
        <v/>
      </c>
      <c r="AM51" s="74" t="str">
        <f t="shared" si="31"/>
        <v/>
      </c>
      <c r="AN51" s="74" t="str">
        <f t="shared" si="46"/>
        <v/>
      </c>
      <c r="AO51" s="108" t="str">
        <f t="shared" si="32"/>
        <v/>
      </c>
      <c r="AP51" s="108" t="str">
        <f t="shared" si="47"/>
        <v/>
      </c>
      <c r="AQ51" s="112" t="str">
        <f t="shared" si="48"/>
        <v/>
      </c>
      <c r="AR51" s="112" t="str">
        <f t="shared" si="49"/>
        <v/>
      </c>
      <c r="AS51" s="69" t="str">
        <f t="shared" si="33"/>
        <v/>
      </c>
      <c r="AT51" s="69" t="str">
        <f t="shared" si="34"/>
        <v/>
      </c>
      <c r="AU51" s="69" t="str">
        <f t="shared" si="50"/>
        <v/>
      </c>
      <c r="AV51" s="114" t="str">
        <f t="shared" si="35"/>
        <v/>
      </c>
    </row>
    <row r="52" spans="1:48" ht="15.75" customHeight="1" x14ac:dyDescent="0.2">
      <c r="A52" s="115"/>
      <c r="B52" s="107" t="str">
        <f t="shared" si="6"/>
        <v/>
      </c>
      <c r="C52" s="107" t="str">
        <f t="shared" si="7"/>
        <v/>
      </c>
      <c r="D52" s="74" t="str">
        <f t="shared" si="8"/>
        <v/>
      </c>
      <c r="E52" s="74" t="str">
        <f t="shared" si="9"/>
        <v/>
      </c>
      <c r="F52" s="74" t="str">
        <f t="shared" si="10"/>
        <v/>
      </c>
      <c r="G52" s="74" t="str">
        <f t="shared" si="11"/>
        <v/>
      </c>
      <c r="H52" s="74" t="str">
        <f t="shared" si="36"/>
        <v/>
      </c>
      <c r="I52" s="108" t="str">
        <f t="shared" si="12"/>
        <v/>
      </c>
      <c r="J52" s="108" t="str">
        <f t="shared" si="37"/>
        <v/>
      </c>
      <c r="K52" s="112" t="str">
        <f t="shared" si="38"/>
        <v/>
      </c>
      <c r="L52" s="112" t="str">
        <f t="shared" si="39"/>
        <v/>
      </c>
      <c r="M52" s="74" t="str">
        <f t="shared" si="13"/>
        <v/>
      </c>
      <c r="N52" s="112" t="str">
        <f t="shared" si="14"/>
        <v/>
      </c>
      <c r="O52" s="74" t="str">
        <f t="shared" si="40"/>
        <v/>
      </c>
      <c r="P52" s="113" t="str">
        <f t="shared" si="15"/>
        <v/>
      </c>
      <c r="Q52" s="115"/>
      <c r="R52" s="107" t="str">
        <f t="shared" si="16"/>
        <v/>
      </c>
      <c r="S52" s="107" t="str">
        <f t="shared" si="17"/>
        <v/>
      </c>
      <c r="T52" s="74" t="str">
        <f t="shared" si="18"/>
        <v/>
      </c>
      <c r="U52" s="74" t="str">
        <f t="shared" si="19"/>
        <v/>
      </c>
      <c r="V52" s="74" t="str">
        <f t="shared" si="20"/>
        <v/>
      </c>
      <c r="W52" s="74" t="str">
        <f t="shared" si="21"/>
        <v/>
      </c>
      <c r="X52" s="74" t="str">
        <f t="shared" si="41"/>
        <v/>
      </c>
      <c r="Y52" s="108" t="str">
        <f t="shared" si="22"/>
        <v/>
      </c>
      <c r="Z52" s="108" t="str">
        <f t="shared" si="42"/>
        <v/>
      </c>
      <c r="AA52" s="112" t="str">
        <f t="shared" si="43"/>
        <v/>
      </c>
      <c r="AB52" s="112" t="str">
        <f t="shared" si="44"/>
        <v/>
      </c>
      <c r="AC52" s="74" t="str">
        <f t="shared" si="23"/>
        <v/>
      </c>
      <c r="AD52" s="112" t="str">
        <f t="shared" si="24"/>
        <v/>
      </c>
      <c r="AE52" s="74" t="str">
        <f t="shared" si="45"/>
        <v/>
      </c>
      <c r="AF52" s="113" t="str">
        <f t="shared" si="25"/>
        <v/>
      </c>
      <c r="AG52" s="115"/>
      <c r="AH52" s="107" t="str">
        <f t="shared" si="26"/>
        <v/>
      </c>
      <c r="AI52" s="107" t="str">
        <f t="shared" si="27"/>
        <v/>
      </c>
      <c r="AJ52" s="74" t="str">
        <f t="shared" si="28"/>
        <v/>
      </c>
      <c r="AK52" s="74" t="str">
        <f t="shared" si="29"/>
        <v/>
      </c>
      <c r="AL52" s="74" t="str">
        <f t="shared" si="30"/>
        <v/>
      </c>
      <c r="AM52" s="74" t="str">
        <f t="shared" si="31"/>
        <v/>
      </c>
      <c r="AN52" s="74" t="str">
        <f t="shared" si="46"/>
        <v/>
      </c>
      <c r="AO52" s="108" t="str">
        <f t="shared" si="32"/>
        <v/>
      </c>
      <c r="AP52" s="108" t="str">
        <f t="shared" si="47"/>
        <v/>
      </c>
      <c r="AQ52" s="112" t="str">
        <f t="shared" si="48"/>
        <v/>
      </c>
      <c r="AR52" s="112" t="str">
        <f t="shared" si="49"/>
        <v/>
      </c>
      <c r="AS52" s="69" t="str">
        <f t="shared" si="33"/>
        <v/>
      </c>
      <c r="AT52" s="69" t="str">
        <f t="shared" si="34"/>
        <v/>
      </c>
      <c r="AU52" s="69" t="str">
        <f t="shared" si="50"/>
        <v/>
      </c>
      <c r="AV52" s="114" t="str">
        <f t="shared" si="35"/>
        <v/>
      </c>
    </row>
    <row r="53" spans="1:48" ht="15.75" customHeight="1" x14ac:dyDescent="0.2">
      <c r="A53" s="115"/>
      <c r="B53" s="107" t="str">
        <f t="shared" si="6"/>
        <v/>
      </c>
      <c r="C53" s="107" t="str">
        <f t="shared" si="7"/>
        <v/>
      </c>
      <c r="D53" s="74" t="str">
        <f t="shared" si="8"/>
        <v/>
      </c>
      <c r="E53" s="74" t="str">
        <f t="shared" si="9"/>
        <v/>
      </c>
      <c r="F53" s="74" t="str">
        <f t="shared" si="10"/>
        <v/>
      </c>
      <c r="G53" s="74" t="str">
        <f t="shared" si="11"/>
        <v/>
      </c>
      <c r="H53" s="74" t="str">
        <f t="shared" si="36"/>
        <v/>
      </c>
      <c r="I53" s="108" t="str">
        <f t="shared" si="12"/>
        <v/>
      </c>
      <c r="J53" s="108" t="str">
        <f t="shared" si="37"/>
        <v/>
      </c>
      <c r="K53" s="112" t="str">
        <f t="shared" si="38"/>
        <v/>
      </c>
      <c r="L53" s="112" t="str">
        <f t="shared" si="39"/>
        <v/>
      </c>
      <c r="M53" s="74" t="str">
        <f t="shared" si="13"/>
        <v/>
      </c>
      <c r="N53" s="112" t="str">
        <f t="shared" si="14"/>
        <v/>
      </c>
      <c r="O53" s="74" t="str">
        <f t="shared" si="40"/>
        <v/>
      </c>
      <c r="P53" s="113" t="str">
        <f t="shared" si="15"/>
        <v/>
      </c>
      <c r="Q53" s="115"/>
      <c r="R53" s="107" t="str">
        <f t="shared" si="16"/>
        <v/>
      </c>
      <c r="S53" s="107" t="str">
        <f t="shared" si="17"/>
        <v/>
      </c>
      <c r="T53" s="74" t="str">
        <f t="shared" si="18"/>
        <v/>
      </c>
      <c r="U53" s="74" t="str">
        <f t="shared" si="19"/>
        <v/>
      </c>
      <c r="V53" s="74" t="str">
        <f t="shared" si="20"/>
        <v/>
      </c>
      <c r="W53" s="74" t="str">
        <f t="shared" si="21"/>
        <v/>
      </c>
      <c r="X53" s="74" t="str">
        <f t="shared" si="41"/>
        <v/>
      </c>
      <c r="Y53" s="108" t="str">
        <f t="shared" si="22"/>
        <v/>
      </c>
      <c r="Z53" s="108" t="str">
        <f t="shared" si="42"/>
        <v/>
      </c>
      <c r="AA53" s="112" t="str">
        <f t="shared" si="43"/>
        <v/>
      </c>
      <c r="AB53" s="112" t="str">
        <f t="shared" si="44"/>
        <v/>
      </c>
      <c r="AC53" s="74" t="str">
        <f t="shared" si="23"/>
        <v/>
      </c>
      <c r="AD53" s="112" t="str">
        <f t="shared" si="24"/>
        <v/>
      </c>
      <c r="AE53" s="74" t="str">
        <f t="shared" si="45"/>
        <v/>
      </c>
      <c r="AF53" s="113" t="str">
        <f t="shared" si="25"/>
        <v/>
      </c>
      <c r="AG53" s="115"/>
      <c r="AH53" s="107" t="str">
        <f t="shared" si="26"/>
        <v/>
      </c>
      <c r="AI53" s="107" t="str">
        <f t="shared" si="27"/>
        <v/>
      </c>
      <c r="AJ53" s="74" t="str">
        <f t="shared" si="28"/>
        <v/>
      </c>
      <c r="AK53" s="74" t="str">
        <f t="shared" si="29"/>
        <v/>
      </c>
      <c r="AL53" s="74" t="str">
        <f t="shared" si="30"/>
        <v/>
      </c>
      <c r="AM53" s="74" t="str">
        <f t="shared" si="31"/>
        <v/>
      </c>
      <c r="AN53" s="74" t="str">
        <f t="shared" si="46"/>
        <v/>
      </c>
      <c r="AO53" s="108" t="str">
        <f t="shared" si="32"/>
        <v/>
      </c>
      <c r="AP53" s="108" t="str">
        <f t="shared" si="47"/>
        <v/>
      </c>
      <c r="AQ53" s="112" t="str">
        <f t="shared" si="48"/>
        <v/>
      </c>
      <c r="AR53" s="112" t="str">
        <f t="shared" si="49"/>
        <v/>
      </c>
      <c r="AS53" s="69" t="str">
        <f t="shared" si="33"/>
        <v/>
      </c>
      <c r="AT53" s="69" t="str">
        <f t="shared" si="34"/>
        <v/>
      </c>
      <c r="AU53" s="69" t="str">
        <f t="shared" si="50"/>
        <v/>
      </c>
      <c r="AV53" s="114" t="str">
        <f t="shared" si="35"/>
        <v/>
      </c>
    </row>
    <row r="54" spans="1:48" ht="15.75" customHeight="1" x14ac:dyDescent="0.2">
      <c r="A54" s="115"/>
      <c r="B54" s="107" t="str">
        <f t="shared" si="6"/>
        <v/>
      </c>
      <c r="C54" s="107" t="str">
        <f t="shared" si="7"/>
        <v/>
      </c>
      <c r="D54" s="74" t="str">
        <f t="shared" si="8"/>
        <v/>
      </c>
      <c r="E54" s="74" t="str">
        <f t="shared" si="9"/>
        <v/>
      </c>
      <c r="F54" s="74" t="str">
        <f t="shared" si="10"/>
        <v/>
      </c>
      <c r="G54" s="74" t="str">
        <f t="shared" si="11"/>
        <v/>
      </c>
      <c r="H54" s="74" t="str">
        <f t="shared" si="36"/>
        <v/>
      </c>
      <c r="I54" s="108" t="str">
        <f t="shared" si="12"/>
        <v/>
      </c>
      <c r="J54" s="108" t="str">
        <f t="shared" si="37"/>
        <v/>
      </c>
      <c r="K54" s="112" t="str">
        <f t="shared" si="38"/>
        <v/>
      </c>
      <c r="L54" s="112" t="str">
        <f t="shared" si="39"/>
        <v/>
      </c>
      <c r="M54" s="74" t="str">
        <f t="shared" si="13"/>
        <v/>
      </c>
      <c r="N54" s="112" t="str">
        <f t="shared" si="14"/>
        <v/>
      </c>
      <c r="O54" s="74" t="str">
        <f t="shared" si="40"/>
        <v/>
      </c>
      <c r="P54" s="113" t="str">
        <f t="shared" si="15"/>
        <v/>
      </c>
      <c r="Q54" s="115"/>
      <c r="R54" s="107" t="str">
        <f t="shared" si="16"/>
        <v/>
      </c>
      <c r="S54" s="107" t="str">
        <f t="shared" si="17"/>
        <v/>
      </c>
      <c r="T54" s="74" t="str">
        <f t="shared" si="18"/>
        <v/>
      </c>
      <c r="U54" s="74" t="str">
        <f t="shared" si="19"/>
        <v/>
      </c>
      <c r="V54" s="74" t="str">
        <f t="shared" si="20"/>
        <v/>
      </c>
      <c r="W54" s="74" t="str">
        <f t="shared" si="21"/>
        <v/>
      </c>
      <c r="X54" s="74" t="str">
        <f t="shared" si="41"/>
        <v/>
      </c>
      <c r="Y54" s="108" t="str">
        <f t="shared" si="22"/>
        <v/>
      </c>
      <c r="Z54" s="108" t="str">
        <f t="shared" si="42"/>
        <v/>
      </c>
      <c r="AA54" s="112" t="str">
        <f t="shared" si="43"/>
        <v/>
      </c>
      <c r="AB54" s="112" t="str">
        <f t="shared" si="44"/>
        <v/>
      </c>
      <c r="AC54" s="74" t="str">
        <f t="shared" si="23"/>
        <v/>
      </c>
      <c r="AD54" s="112" t="str">
        <f t="shared" si="24"/>
        <v/>
      </c>
      <c r="AE54" s="74" t="str">
        <f t="shared" si="45"/>
        <v/>
      </c>
      <c r="AF54" s="113" t="str">
        <f t="shared" si="25"/>
        <v/>
      </c>
      <c r="AG54" s="115"/>
      <c r="AH54" s="107" t="str">
        <f t="shared" si="26"/>
        <v/>
      </c>
      <c r="AI54" s="107" t="str">
        <f t="shared" si="27"/>
        <v/>
      </c>
      <c r="AJ54" s="74" t="str">
        <f t="shared" si="28"/>
        <v/>
      </c>
      <c r="AK54" s="74" t="str">
        <f t="shared" si="29"/>
        <v/>
      </c>
      <c r="AL54" s="74" t="str">
        <f t="shared" si="30"/>
        <v/>
      </c>
      <c r="AM54" s="74" t="str">
        <f t="shared" si="31"/>
        <v/>
      </c>
      <c r="AN54" s="74" t="str">
        <f t="shared" si="46"/>
        <v/>
      </c>
      <c r="AO54" s="108" t="str">
        <f t="shared" si="32"/>
        <v/>
      </c>
      <c r="AP54" s="108" t="str">
        <f t="shared" si="47"/>
        <v/>
      </c>
      <c r="AQ54" s="112" t="str">
        <f t="shared" si="48"/>
        <v/>
      </c>
      <c r="AR54" s="112" t="str">
        <f t="shared" si="49"/>
        <v/>
      </c>
      <c r="AS54" s="69" t="str">
        <f t="shared" si="33"/>
        <v/>
      </c>
      <c r="AT54" s="69" t="str">
        <f t="shared" si="34"/>
        <v/>
      </c>
      <c r="AU54" s="69" t="str">
        <f t="shared" si="50"/>
        <v/>
      </c>
      <c r="AV54" s="114" t="str">
        <f t="shared" si="35"/>
        <v/>
      </c>
    </row>
    <row r="55" spans="1:48" ht="15.75" customHeight="1" x14ac:dyDescent="0.2">
      <c r="A55" s="115"/>
      <c r="B55" s="107" t="str">
        <f t="shared" si="6"/>
        <v/>
      </c>
      <c r="C55" s="107" t="str">
        <f t="shared" si="7"/>
        <v/>
      </c>
      <c r="D55" s="74" t="str">
        <f t="shared" si="8"/>
        <v/>
      </c>
      <c r="E55" s="74" t="str">
        <f t="shared" si="9"/>
        <v/>
      </c>
      <c r="F55" s="74" t="str">
        <f t="shared" si="10"/>
        <v/>
      </c>
      <c r="G55" s="74" t="str">
        <f t="shared" si="11"/>
        <v/>
      </c>
      <c r="H55" s="74" t="str">
        <f t="shared" si="36"/>
        <v/>
      </c>
      <c r="I55" s="108" t="str">
        <f t="shared" si="12"/>
        <v/>
      </c>
      <c r="J55" s="108" t="str">
        <f t="shared" si="37"/>
        <v/>
      </c>
      <c r="K55" s="112" t="str">
        <f t="shared" si="38"/>
        <v/>
      </c>
      <c r="L55" s="112" t="str">
        <f t="shared" si="39"/>
        <v/>
      </c>
      <c r="M55" s="74" t="str">
        <f t="shared" si="13"/>
        <v/>
      </c>
      <c r="N55" s="112" t="str">
        <f t="shared" si="14"/>
        <v/>
      </c>
      <c r="O55" s="74" t="str">
        <f t="shared" si="40"/>
        <v/>
      </c>
      <c r="P55" s="113" t="str">
        <f t="shared" si="15"/>
        <v/>
      </c>
      <c r="Q55" s="115"/>
      <c r="R55" s="107" t="str">
        <f t="shared" si="16"/>
        <v/>
      </c>
      <c r="S55" s="107" t="str">
        <f t="shared" si="17"/>
        <v/>
      </c>
      <c r="T55" s="74" t="str">
        <f t="shared" si="18"/>
        <v/>
      </c>
      <c r="U55" s="74" t="str">
        <f t="shared" si="19"/>
        <v/>
      </c>
      <c r="V55" s="74" t="str">
        <f t="shared" si="20"/>
        <v/>
      </c>
      <c r="W55" s="74" t="str">
        <f t="shared" si="21"/>
        <v/>
      </c>
      <c r="X55" s="74" t="str">
        <f t="shared" si="41"/>
        <v/>
      </c>
      <c r="Y55" s="108" t="str">
        <f t="shared" si="22"/>
        <v/>
      </c>
      <c r="Z55" s="108" t="str">
        <f t="shared" si="42"/>
        <v/>
      </c>
      <c r="AA55" s="112" t="str">
        <f t="shared" si="43"/>
        <v/>
      </c>
      <c r="AB55" s="112" t="str">
        <f t="shared" si="44"/>
        <v/>
      </c>
      <c r="AC55" s="74" t="str">
        <f t="shared" si="23"/>
        <v/>
      </c>
      <c r="AD55" s="112" t="str">
        <f t="shared" si="24"/>
        <v/>
      </c>
      <c r="AE55" s="74" t="str">
        <f t="shared" si="45"/>
        <v/>
      </c>
      <c r="AF55" s="113" t="str">
        <f t="shared" si="25"/>
        <v/>
      </c>
      <c r="AG55" s="115"/>
      <c r="AH55" s="107" t="str">
        <f t="shared" si="26"/>
        <v/>
      </c>
      <c r="AI55" s="107" t="str">
        <f t="shared" si="27"/>
        <v/>
      </c>
      <c r="AJ55" s="74" t="str">
        <f t="shared" si="28"/>
        <v/>
      </c>
      <c r="AK55" s="74" t="str">
        <f t="shared" si="29"/>
        <v/>
      </c>
      <c r="AL55" s="74" t="str">
        <f t="shared" si="30"/>
        <v/>
      </c>
      <c r="AM55" s="74" t="str">
        <f t="shared" si="31"/>
        <v/>
      </c>
      <c r="AN55" s="74" t="str">
        <f t="shared" si="46"/>
        <v/>
      </c>
      <c r="AO55" s="108" t="str">
        <f t="shared" si="32"/>
        <v/>
      </c>
      <c r="AP55" s="108" t="str">
        <f t="shared" si="47"/>
        <v/>
      </c>
      <c r="AQ55" s="112" t="str">
        <f t="shared" si="48"/>
        <v/>
      </c>
      <c r="AR55" s="112" t="str">
        <f t="shared" si="49"/>
        <v/>
      </c>
      <c r="AS55" s="69" t="str">
        <f t="shared" si="33"/>
        <v/>
      </c>
      <c r="AT55" s="69" t="str">
        <f t="shared" si="34"/>
        <v/>
      </c>
      <c r="AU55" s="69" t="str">
        <f t="shared" si="50"/>
        <v/>
      </c>
      <c r="AV55" s="114" t="str">
        <f t="shared" si="35"/>
        <v/>
      </c>
    </row>
    <row r="56" spans="1:48" ht="15.75" customHeight="1" x14ac:dyDescent="0.2">
      <c r="A56" s="115"/>
      <c r="B56" s="107" t="str">
        <f t="shared" si="6"/>
        <v/>
      </c>
      <c r="C56" s="107" t="str">
        <f t="shared" si="7"/>
        <v/>
      </c>
      <c r="D56" s="74" t="str">
        <f t="shared" si="8"/>
        <v/>
      </c>
      <c r="E56" s="74" t="str">
        <f t="shared" si="9"/>
        <v/>
      </c>
      <c r="F56" s="74" t="str">
        <f t="shared" si="10"/>
        <v/>
      </c>
      <c r="G56" s="74" t="str">
        <f t="shared" si="11"/>
        <v/>
      </c>
      <c r="H56" s="74" t="str">
        <f t="shared" si="36"/>
        <v/>
      </c>
      <c r="I56" s="108" t="str">
        <f t="shared" si="12"/>
        <v/>
      </c>
      <c r="J56" s="108" t="str">
        <f t="shared" si="37"/>
        <v/>
      </c>
      <c r="K56" s="112" t="str">
        <f t="shared" si="38"/>
        <v/>
      </c>
      <c r="L56" s="112" t="str">
        <f t="shared" si="39"/>
        <v/>
      </c>
      <c r="M56" s="74" t="str">
        <f t="shared" si="13"/>
        <v/>
      </c>
      <c r="N56" s="112" t="str">
        <f t="shared" si="14"/>
        <v/>
      </c>
      <c r="O56" s="74" t="str">
        <f t="shared" si="40"/>
        <v/>
      </c>
      <c r="P56" s="113" t="str">
        <f t="shared" si="15"/>
        <v/>
      </c>
      <c r="Q56" s="115"/>
      <c r="R56" s="107" t="str">
        <f t="shared" si="16"/>
        <v/>
      </c>
      <c r="S56" s="107" t="str">
        <f t="shared" si="17"/>
        <v/>
      </c>
      <c r="T56" s="74" t="str">
        <f t="shared" si="18"/>
        <v/>
      </c>
      <c r="U56" s="74" t="str">
        <f t="shared" si="19"/>
        <v/>
      </c>
      <c r="V56" s="74" t="str">
        <f t="shared" si="20"/>
        <v/>
      </c>
      <c r="W56" s="74" t="str">
        <f t="shared" si="21"/>
        <v/>
      </c>
      <c r="X56" s="74" t="str">
        <f t="shared" si="41"/>
        <v/>
      </c>
      <c r="Y56" s="108" t="str">
        <f t="shared" si="22"/>
        <v/>
      </c>
      <c r="Z56" s="108" t="str">
        <f t="shared" si="42"/>
        <v/>
      </c>
      <c r="AA56" s="112" t="str">
        <f t="shared" si="43"/>
        <v/>
      </c>
      <c r="AB56" s="112" t="str">
        <f t="shared" si="44"/>
        <v/>
      </c>
      <c r="AC56" s="74" t="str">
        <f t="shared" si="23"/>
        <v/>
      </c>
      <c r="AD56" s="112" t="str">
        <f t="shared" si="24"/>
        <v/>
      </c>
      <c r="AE56" s="74" t="str">
        <f t="shared" si="45"/>
        <v/>
      </c>
      <c r="AF56" s="113" t="str">
        <f t="shared" si="25"/>
        <v/>
      </c>
      <c r="AG56" s="115"/>
      <c r="AH56" s="107" t="str">
        <f t="shared" si="26"/>
        <v/>
      </c>
      <c r="AI56" s="107" t="str">
        <f t="shared" si="27"/>
        <v/>
      </c>
      <c r="AJ56" s="74" t="str">
        <f t="shared" si="28"/>
        <v/>
      </c>
      <c r="AK56" s="74" t="str">
        <f t="shared" si="29"/>
        <v/>
      </c>
      <c r="AL56" s="74" t="str">
        <f t="shared" si="30"/>
        <v/>
      </c>
      <c r="AM56" s="74" t="str">
        <f t="shared" si="31"/>
        <v/>
      </c>
      <c r="AN56" s="74" t="str">
        <f t="shared" si="46"/>
        <v/>
      </c>
      <c r="AO56" s="108" t="str">
        <f t="shared" si="32"/>
        <v/>
      </c>
      <c r="AP56" s="108" t="str">
        <f t="shared" si="47"/>
        <v/>
      </c>
      <c r="AQ56" s="112" t="str">
        <f t="shared" si="48"/>
        <v/>
      </c>
      <c r="AR56" s="112" t="str">
        <f t="shared" si="49"/>
        <v/>
      </c>
      <c r="AS56" s="69" t="str">
        <f t="shared" si="33"/>
        <v/>
      </c>
      <c r="AT56" s="69" t="str">
        <f t="shared" si="34"/>
        <v/>
      </c>
      <c r="AU56" s="69" t="str">
        <f t="shared" si="50"/>
        <v/>
      </c>
      <c r="AV56" s="114" t="str">
        <f t="shared" si="35"/>
        <v/>
      </c>
    </row>
    <row r="57" spans="1:48" ht="15.75" customHeight="1" x14ac:dyDescent="0.2">
      <c r="A57" s="115"/>
      <c r="B57" s="107" t="str">
        <f t="shared" si="6"/>
        <v/>
      </c>
      <c r="C57" s="107" t="str">
        <f t="shared" si="7"/>
        <v/>
      </c>
      <c r="D57" s="74" t="str">
        <f t="shared" si="8"/>
        <v/>
      </c>
      <c r="E57" s="74" t="str">
        <f t="shared" si="9"/>
        <v/>
      </c>
      <c r="F57" s="74" t="str">
        <f t="shared" si="10"/>
        <v/>
      </c>
      <c r="G57" s="74" t="str">
        <f t="shared" si="11"/>
        <v/>
      </c>
      <c r="H57" s="74" t="str">
        <f t="shared" si="36"/>
        <v/>
      </c>
      <c r="I57" s="108" t="str">
        <f t="shared" si="12"/>
        <v/>
      </c>
      <c r="J57" s="108" t="str">
        <f t="shared" si="37"/>
        <v/>
      </c>
      <c r="K57" s="112" t="str">
        <f t="shared" si="38"/>
        <v/>
      </c>
      <c r="L57" s="112" t="str">
        <f t="shared" si="39"/>
        <v/>
      </c>
      <c r="M57" s="74" t="str">
        <f t="shared" si="13"/>
        <v/>
      </c>
      <c r="N57" s="112" t="str">
        <f t="shared" si="14"/>
        <v/>
      </c>
      <c r="O57" s="74" t="str">
        <f t="shared" si="40"/>
        <v/>
      </c>
      <c r="P57" s="113" t="str">
        <f t="shared" si="15"/>
        <v/>
      </c>
      <c r="Q57" s="115"/>
      <c r="R57" s="107" t="str">
        <f t="shared" si="16"/>
        <v/>
      </c>
      <c r="S57" s="107" t="str">
        <f t="shared" si="17"/>
        <v/>
      </c>
      <c r="T57" s="74" t="str">
        <f t="shared" si="18"/>
        <v/>
      </c>
      <c r="U57" s="74" t="str">
        <f t="shared" si="19"/>
        <v/>
      </c>
      <c r="V57" s="74" t="str">
        <f t="shared" si="20"/>
        <v/>
      </c>
      <c r="W57" s="74" t="str">
        <f t="shared" si="21"/>
        <v/>
      </c>
      <c r="X57" s="74" t="str">
        <f t="shared" si="41"/>
        <v/>
      </c>
      <c r="Y57" s="108" t="str">
        <f t="shared" si="22"/>
        <v/>
      </c>
      <c r="Z57" s="108" t="str">
        <f t="shared" si="42"/>
        <v/>
      </c>
      <c r="AA57" s="112" t="str">
        <f t="shared" si="43"/>
        <v/>
      </c>
      <c r="AB57" s="112" t="str">
        <f t="shared" si="44"/>
        <v/>
      </c>
      <c r="AC57" s="74" t="str">
        <f t="shared" si="23"/>
        <v/>
      </c>
      <c r="AD57" s="112" t="str">
        <f t="shared" si="24"/>
        <v/>
      </c>
      <c r="AE57" s="74" t="str">
        <f t="shared" si="45"/>
        <v/>
      </c>
      <c r="AF57" s="113" t="str">
        <f t="shared" si="25"/>
        <v/>
      </c>
      <c r="AG57" s="115"/>
      <c r="AH57" s="107" t="str">
        <f t="shared" si="26"/>
        <v/>
      </c>
      <c r="AI57" s="107" t="str">
        <f t="shared" si="27"/>
        <v/>
      </c>
      <c r="AJ57" s="74" t="str">
        <f t="shared" si="28"/>
        <v/>
      </c>
      <c r="AK57" s="74" t="str">
        <f t="shared" si="29"/>
        <v/>
      </c>
      <c r="AL57" s="74" t="str">
        <f t="shared" si="30"/>
        <v/>
      </c>
      <c r="AM57" s="74" t="str">
        <f t="shared" si="31"/>
        <v/>
      </c>
      <c r="AN57" s="74" t="str">
        <f t="shared" si="46"/>
        <v/>
      </c>
      <c r="AO57" s="108" t="str">
        <f t="shared" si="32"/>
        <v/>
      </c>
      <c r="AP57" s="108" t="str">
        <f t="shared" si="47"/>
        <v/>
      </c>
      <c r="AQ57" s="112" t="str">
        <f t="shared" si="48"/>
        <v/>
      </c>
      <c r="AR57" s="112" t="str">
        <f t="shared" si="49"/>
        <v/>
      </c>
      <c r="AS57" s="69" t="str">
        <f t="shared" si="33"/>
        <v/>
      </c>
      <c r="AT57" s="69" t="str">
        <f t="shared" si="34"/>
        <v/>
      </c>
      <c r="AU57" s="69" t="str">
        <f t="shared" si="50"/>
        <v/>
      </c>
      <c r="AV57" s="114" t="str">
        <f t="shared" si="35"/>
        <v/>
      </c>
    </row>
    <row r="58" spans="1:48" ht="15.75" customHeight="1" x14ac:dyDescent="0.2">
      <c r="A58" s="115"/>
      <c r="B58" s="107" t="str">
        <f t="shared" si="6"/>
        <v/>
      </c>
      <c r="C58" s="107" t="str">
        <f t="shared" si="7"/>
        <v/>
      </c>
      <c r="D58" s="74" t="str">
        <f t="shared" si="8"/>
        <v/>
      </c>
      <c r="E58" s="74" t="str">
        <f t="shared" si="9"/>
        <v/>
      </c>
      <c r="F58" s="74" t="str">
        <f t="shared" si="10"/>
        <v/>
      </c>
      <c r="G58" s="74" t="str">
        <f t="shared" si="11"/>
        <v/>
      </c>
      <c r="H58" s="74" t="str">
        <f t="shared" si="36"/>
        <v/>
      </c>
      <c r="I58" s="108" t="str">
        <f t="shared" si="12"/>
        <v/>
      </c>
      <c r="J58" s="108" t="str">
        <f t="shared" si="37"/>
        <v/>
      </c>
      <c r="K58" s="112" t="str">
        <f t="shared" si="38"/>
        <v/>
      </c>
      <c r="L58" s="112" t="str">
        <f t="shared" si="39"/>
        <v/>
      </c>
      <c r="M58" s="74" t="str">
        <f t="shared" si="13"/>
        <v/>
      </c>
      <c r="N58" s="112" t="str">
        <f t="shared" si="14"/>
        <v/>
      </c>
      <c r="O58" s="74" t="str">
        <f t="shared" si="40"/>
        <v/>
      </c>
      <c r="P58" s="113" t="str">
        <f t="shared" si="15"/>
        <v/>
      </c>
      <c r="Q58" s="115"/>
      <c r="R58" s="107" t="str">
        <f t="shared" si="16"/>
        <v/>
      </c>
      <c r="S58" s="107" t="str">
        <f t="shared" si="17"/>
        <v/>
      </c>
      <c r="T58" s="74" t="str">
        <f t="shared" si="18"/>
        <v/>
      </c>
      <c r="U58" s="74" t="str">
        <f t="shared" si="19"/>
        <v/>
      </c>
      <c r="V58" s="74" t="str">
        <f t="shared" si="20"/>
        <v/>
      </c>
      <c r="W58" s="74" t="str">
        <f t="shared" si="21"/>
        <v/>
      </c>
      <c r="X58" s="74" t="str">
        <f t="shared" si="41"/>
        <v/>
      </c>
      <c r="Y58" s="108" t="str">
        <f t="shared" si="22"/>
        <v/>
      </c>
      <c r="Z58" s="108" t="str">
        <f t="shared" si="42"/>
        <v/>
      </c>
      <c r="AA58" s="112" t="str">
        <f t="shared" si="43"/>
        <v/>
      </c>
      <c r="AB58" s="112" t="str">
        <f t="shared" si="44"/>
        <v/>
      </c>
      <c r="AC58" s="74" t="str">
        <f t="shared" si="23"/>
        <v/>
      </c>
      <c r="AD58" s="112" t="str">
        <f t="shared" si="24"/>
        <v/>
      </c>
      <c r="AE58" s="74" t="str">
        <f t="shared" si="45"/>
        <v/>
      </c>
      <c r="AF58" s="113" t="str">
        <f t="shared" si="25"/>
        <v/>
      </c>
      <c r="AG58" s="115"/>
      <c r="AH58" s="107" t="str">
        <f t="shared" si="26"/>
        <v/>
      </c>
      <c r="AI58" s="107" t="str">
        <f t="shared" si="27"/>
        <v/>
      </c>
      <c r="AJ58" s="74" t="str">
        <f t="shared" si="28"/>
        <v/>
      </c>
      <c r="AK58" s="74" t="str">
        <f t="shared" si="29"/>
        <v/>
      </c>
      <c r="AL58" s="74" t="str">
        <f t="shared" si="30"/>
        <v/>
      </c>
      <c r="AM58" s="74" t="str">
        <f t="shared" si="31"/>
        <v/>
      </c>
      <c r="AN58" s="74" t="str">
        <f t="shared" si="46"/>
        <v/>
      </c>
      <c r="AO58" s="108" t="str">
        <f t="shared" si="32"/>
        <v/>
      </c>
      <c r="AP58" s="108" t="str">
        <f t="shared" si="47"/>
        <v/>
      </c>
      <c r="AQ58" s="112" t="str">
        <f t="shared" si="48"/>
        <v/>
      </c>
      <c r="AR58" s="112" t="str">
        <f t="shared" si="49"/>
        <v/>
      </c>
      <c r="AS58" s="69" t="str">
        <f t="shared" si="33"/>
        <v/>
      </c>
      <c r="AT58" s="69" t="str">
        <f t="shared" si="34"/>
        <v/>
      </c>
      <c r="AU58" s="69" t="str">
        <f t="shared" si="50"/>
        <v/>
      </c>
      <c r="AV58" s="114" t="str">
        <f t="shared" si="35"/>
        <v/>
      </c>
    </row>
    <row r="59" spans="1:48" ht="15.75" customHeight="1" x14ac:dyDescent="0.2">
      <c r="A59" s="115"/>
      <c r="B59" s="107" t="str">
        <f t="shared" si="6"/>
        <v/>
      </c>
      <c r="C59" s="107" t="str">
        <f t="shared" si="7"/>
        <v/>
      </c>
      <c r="D59" s="74" t="str">
        <f t="shared" si="8"/>
        <v/>
      </c>
      <c r="E59" s="74" t="str">
        <f t="shared" si="9"/>
        <v/>
      </c>
      <c r="F59" s="74" t="str">
        <f t="shared" si="10"/>
        <v/>
      </c>
      <c r="G59" s="74" t="str">
        <f t="shared" si="11"/>
        <v/>
      </c>
      <c r="H59" s="74" t="str">
        <f t="shared" si="36"/>
        <v/>
      </c>
      <c r="I59" s="108" t="str">
        <f t="shared" si="12"/>
        <v/>
      </c>
      <c r="J59" s="108" t="str">
        <f t="shared" si="37"/>
        <v/>
      </c>
      <c r="K59" s="112" t="str">
        <f t="shared" si="38"/>
        <v/>
      </c>
      <c r="L59" s="112" t="str">
        <f t="shared" si="39"/>
        <v/>
      </c>
      <c r="M59" s="74" t="str">
        <f t="shared" si="13"/>
        <v/>
      </c>
      <c r="N59" s="112" t="str">
        <f t="shared" si="14"/>
        <v/>
      </c>
      <c r="O59" s="74" t="str">
        <f t="shared" si="40"/>
        <v/>
      </c>
      <c r="P59" s="113" t="str">
        <f t="shared" si="15"/>
        <v/>
      </c>
      <c r="Q59" s="115"/>
      <c r="R59" s="107" t="str">
        <f t="shared" si="16"/>
        <v/>
      </c>
      <c r="S59" s="107" t="str">
        <f t="shared" si="17"/>
        <v/>
      </c>
      <c r="T59" s="74" t="str">
        <f t="shared" si="18"/>
        <v/>
      </c>
      <c r="U59" s="74" t="str">
        <f t="shared" si="19"/>
        <v/>
      </c>
      <c r="V59" s="74" t="str">
        <f t="shared" si="20"/>
        <v/>
      </c>
      <c r="W59" s="74" t="str">
        <f t="shared" si="21"/>
        <v/>
      </c>
      <c r="X59" s="74" t="str">
        <f t="shared" si="41"/>
        <v/>
      </c>
      <c r="Y59" s="108" t="str">
        <f t="shared" si="22"/>
        <v/>
      </c>
      <c r="Z59" s="108" t="str">
        <f t="shared" si="42"/>
        <v/>
      </c>
      <c r="AA59" s="112" t="str">
        <f t="shared" si="43"/>
        <v/>
      </c>
      <c r="AB59" s="112" t="str">
        <f t="shared" si="44"/>
        <v/>
      </c>
      <c r="AC59" s="74" t="str">
        <f t="shared" si="23"/>
        <v/>
      </c>
      <c r="AD59" s="112" t="str">
        <f t="shared" si="24"/>
        <v/>
      </c>
      <c r="AE59" s="74" t="str">
        <f t="shared" si="45"/>
        <v/>
      </c>
      <c r="AF59" s="113" t="str">
        <f t="shared" si="25"/>
        <v/>
      </c>
      <c r="AG59" s="115"/>
      <c r="AH59" s="107" t="str">
        <f t="shared" si="26"/>
        <v/>
      </c>
      <c r="AI59" s="107" t="str">
        <f t="shared" si="27"/>
        <v/>
      </c>
      <c r="AJ59" s="74" t="str">
        <f t="shared" si="28"/>
        <v/>
      </c>
      <c r="AK59" s="74" t="str">
        <f t="shared" si="29"/>
        <v/>
      </c>
      <c r="AL59" s="74" t="str">
        <f t="shared" si="30"/>
        <v/>
      </c>
      <c r="AM59" s="74" t="str">
        <f t="shared" si="31"/>
        <v/>
      </c>
      <c r="AN59" s="74" t="str">
        <f t="shared" si="46"/>
        <v/>
      </c>
      <c r="AO59" s="108" t="str">
        <f t="shared" si="32"/>
        <v/>
      </c>
      <c r="AP59" s="108" t="str">
        <f t="shared" si="47"/>
        <v/>
      </c>
      <c r="AQ59" s="112" t="str">
        <f t="shared" si="48"/>
        <v/>
      </c>
      <c r="AR59" s="112" t="str">
        <f t="shared" si="49"/>
        <v/>
      </c>
      <c r="AS59" s="69" t="str">
        <f t="shared" si="33"/>
        <v/>
      </c>
      <c r="AT59" s="69" t="str">
        <f t="shared" si="34"/>
        <v/>
      </c>
      <c r="AU59" s="69" t="str">
        <f t="shared" si="50"/>
        <v/>
      </c>
      <c r="AV59" s="114" t="str">
        <f t="shared" si="35"/>
        <v/>
      </c>
    </row>
    <row r="60" spans="1:48" ht="15.75" customHeight="1" x14ac:dyDescent="0.2">
      <c r="A60" s="115"/>
      <c r="B60" s="107" t="str">
        <f t="shared" si="6"/>
        <v/>
      </c>
      <c r="C60" s="107" t="str">
        <f t="shared" si="7"/>
        <v/>
      </c>
      <c r="D60" s="74" t="str">
        <f t="shared" si="8"/>
        <v/>
      </c>
      <c r="E60" s="74" t="str">
        <f t="shared" si="9"/>
        <v/>
      </c>
      <c r="F60" s="74" t="str">
        <f t="shared" si="10"/>
        <v/>
      </c>
      <c r="G60" s="74" t="str">
        <f t="shared" si="11"/>
        <v/>
      </c>
      <c r="H60" s="74" t="str">
        <f t="shared" si="36"/>
        <v/>
      </c>
      <c r="I60" s="108" t="str">
        <f t="shared" si="12"/>
        <v/>
      </c>
      <c r="J60" s="108" t="str">
        <f t="shared" si="37"/>
        <v/>
      </c>
      <c r="K60" s="112" t="str">
        <f t="shared" si="38"/>
        <v/>
      </c>
      <c r="L60" s="112" t="str">
        <f t="shared" si="39"/>
        <v/>
      </c>
      <c r="M60" s="74" t="str">
        <f t="shared" si="13"/>
        <v/>
      </c>
      <c r="N60" s="112" t="str">
        <f t="shared" si="14"/>
        <v/>
      </c>
      <c r="O60" s="74" t="str">
        <f t="shared" si="40"/>
        <v/>
      </c>
      <c r="P60" s="113" t="str">
        <f t="shared" si="15"/>
        <v/>
      </c>
      <c r="Q60" s="115"/>
      <c r="R60" s="107" t="str">
        <f t="shared" si="16"/>
        <v/>
      </c>
      <c r="S60" s="107" t="str">
        <f t="shared" si="17"/>
        <v/>
      </c>
      <c r="T60" s="74" t="str">
        <f t="shared" si="18"/>
        <v/>
      </c>
      <c r="U60" s="74" t="str">
        <f t="shared" si="19"/>
        <v/>
      </c>
      <c r="V60" s="74" t="str">
        <f t="shared" si="20"/>
        <v/>
      </c>
      <c r="W60" s="74" t="str">
        <f t="shared" si="21"/>
        <v/>
      </c>
      <c r="X60" s="74" t="str">
        <f t="shared" si="41"/>
        <v/>
      </c>
      <c r="Y60" s="108" t="str">
        <f t="shared" si="22"/>
        <v/>
      </c>
      <c r="Z60" s="108" t="str">
        <f t="shared" si="42"/>
        <v/>
      </c>
      <c r="AA60" s="112" t="str">
        <f t="shared" si="43"/>
        <v/>
      </c>
      <c r="AB60" s="112" t="str">
        <f t="shared" si="44"/>
        <v/>
      </c>
      <c r="AC60" s="74" t="str">
        <f t="shared" si="23"/>
        <v/>
      </c>
      <c r="AD60" s="112" t="str">
        <f t="shared" si="24"/>
        <v/>
      </c>
      <c r="AE60" s="74" t="str">
        <f t="shared" si="45"/>
        <v/>
      </c>
      <c r="AF60" s="113" t="str">
        <f t="shared" si="25"/>
        <v/>
      </c>
      <c r="AG60" s="115"/>
      <c r="AH60" s="107" t="str">
        <f t="shared" si="26"/>
        <v/>
      </c>
      <c r="AI60" s="107" t="str">
        <f t="shared" si="27"/>
        <v/>
      </c>
      <c r="AJ60" s="74" t="str">
        <f t="shared" si="28"/>
        <v/>
      </c>
      <c r="AK60" s="74" t="str">
        <f t="shared" si="29"/>
        <v/>
      </c>
      <c r="AL60" s="74" t="str">
        <f t="shared" si="30"/>
        <v/>
      </c>
      <c r="AM60" s="74" t="str">
        <f t="shared" si="31"/>
        <v/>
      </c>
      <c r="AN60" s="74" t="str">
        <f t="shared" si="46"/>
        <v/>
      </c>
      <c r="AO60" s="108" t="str">
        <f t="shared" si="32"/>
        <v/>
      </c>
      <c r="AP60" s="108" t="str">
        <f t="shared" si="47"/>
        <v/>
      </c>
      <c r="AQ60" s="112" t="str">
        <f t="shared" si="48"/>
        <v/>
      </c>
      <c r="AR60" s="112" t="str">
        <f t="shared" si="49"/>
        <v/>
      </c>
      <c r="AS60" s="69" t="str">
        <f t="shared" si="33"/>
        <v/>
      </c>
      <c r="AT60" s="69" t="str">
        <f t="shared" si="34"/>
        <v/>
      </c>
      <c r="AU60" s="69" t="str">
        <f t="shared" si="50"/>
        <v/>
      </c>
      <c r="AV60" s="114" t="str">
        <f t="shared" si="35"/>
        <v/>
      </c>
    </row>
    <row r="61" spans="1:48" ht="15.75" customHeight="1" x14ac:dyDescent="0.2">
      <c r="A61" s="115"/>
      <c r="B61" s="107" t="str">
        <f t="shared" si="6"/>
        <v/>
      </c>
      <c r="C61" s="107" t="str">
        <f t="shared" si="7"/>
        <v/>
      </c>
      <c r="D61" s="74" t="str">
        <f t="shared" si="8"/>
        <v/>
      </c>
      <c r="E61" s="74" t="str">
        <f t="shared" si="9"/>
        <v/>
      </c>
      <c r="F61" s="74" t="str">
        <f t="shared" si="10"/>
        <v/>
      </c>
      <c r="G61" s="74" t="str">
        <f t="shared" si="11"/>
        <v/>
      </c>
      <c r="H61" s="74" t="str">
        <f t="shared" si="36"/>
        <v/>
      </c>
      <c r="I61" s="108" t="str">
        <f t="shared" si="12"/>
        <v/>
      </c>
      <c r="J61" s="108" t="str">
        <f t="shared" si="37"/>
        <v/>
      </c>
      <c r="K61" s="112" t="str">
        <f t="shared" si="38"/>
        <v/>
      </c>
      <c r="L61" s="112" t="str">
        <f t="shared" si="39"/>
        <v/>
      </c>
      <c r="M61" s="74" t="str">
        <f t="shared" si="13"/>
        <v/>
      </c>
      <c r="N61" s="112" t="str">
        <f t="shared" si="14"/>
        <v/>
      </c>
      <c r="O61" s="74" t="str">
        <f t="shared" si="40"/>
        <v/>
      </c>
      <c r="P61" s="113" t="str">
        <f t="shared" si="15"/>
        <v/>
      </c>
      <c r="Q61" s="115"/>
      <c r="R61" s="107" t="str">
        <f t="shared" si="16"/>
        <v/>
      </c>
      <c r="S61" s="107" t="str">
        <f t="shared" si="17"/>
        <v/>
      </c>
      <c r="T61" s="74" t="str">
        <f t="shared" si="18"/>
        <v/>
      </c>
      <c r="U61" s="74" t="str">
        <f t="shared" si="19"/>
        <v/>
      </c>
      <c r="V61" s="74" t="str">
        <f t="shared" si="20"/>
        <v/>
      </c>
      <c r="W61" s="74" t="str">
        <f t="shared" si="21"/>
        <v/>
      </c>
      <c r="X61" s="74" t="str">
        <f t="shared" si="41"/>
        <v/>
      </c>
      <c r="Y61" s="108" t="str">
        <f t="shared" si="22"/>
        <v/>
      </c>
      <c r="Z61" s="108" t="str">
        <f t="shared" si="42"/>
        <v/>
      </c>
      <c r="AA61" s="112" t="str">
        <f t="shared" si="43"/>
        <v/>
      </c>
      <c r="AB61" s="112" t="str">
        <f t="shared" si="44"/>
        <v/>
      </c>
      <c r="AC61" s="74" t="str">
        <f t="shared" si="23"/>
        <v/>
      </c>
      <c r="AD61" s="112" t="str">
        <f t="shared" si="24"/>
        <v/>
      </c>
      <c r="AE61" s="74" t="str">
        <f t="shared" si="45"/>
        <v/>
      </c>
      <c r="AF61" s="113" t="str">
        <f t="shared" si="25"/>
        <v/>
      </c>
      <c r="AG61" s="115"/>
      <c r="AH61" s="107" t="str">
        <f t="shared" si="26"/>
        <v/>
      </c>
      <c r="AI61" s="107" t="str">
        <f t="shared" si="27"/>
        <v/>
      </c>
      <c r="AJ61" s="74" t="str">
        <f t="shared" si="28"/>
        <v/>
      </c>
      <c r="AK61" s="74" t="str">
        <f t="shared" si="29"/>
        <v/>
      </c>
      <c r="AL61" s="74" t="str">
        <f t="shared" si="30"/>
        <v/>
      </c>
      <c r="AM61" s="74" t="str">
        <f t="shared" si="31"/>
        <v/>
      </c>
      <c r="AN61" s="74" t="str">
        <f t="shared" si="46"/>
        <v/>
      </c>
      <c r="AO61" s="108" t="str">
        <f t="shared" si="32"/>
        <v/>
      </c>
      <c r="AP61" s="108" t="str">
        <f t="shared" si="47"/>
        <v/>
      </c>
      <c r="AQ61" s="112" t="str">
        <f t="shared" si="48"/>
        <v/>
      </c>
      <c r="AR61" s="112" t="str">
        <f t="shared" si="49"/>
        <v/>
      </c>
      <c r="AS61" s="69" t="str">
        <f t="shared" si="33"/>
        <v/>
      </c>
      <c r="AT61" s="69" t="str">
        <f t="shared" si="34"/>
        <v/>
      </c>
      <c r="AU61" s="69" t="str">
        <f t="shared" si="50"/>
        <v/>
      </c>
      <c r="AV61" s="114" t="str">
        <f t="shared" si="35"/>
        <v/>
      </c>
    </row>
    <row r="62" spans="1:48" ht="15.75" customHeight="1" x14ac:dyDescent="0.2">
      <c r="A62" s="115"/>
      <c r="B62" s="107" t="str">
        <f t="shared" si="6"/>
        <v/>
      </c>
      <c r="C62" s="107" t="str">
        <f t="shared" si="7"/>
        <v/>
      </c>
      <c r="D62" s="74" t="str">
        <f t="shared" si="8"/>
        <v/>
      </c>
      <c r="E62" s="74" t="str">
        <f t="shared" si="9"/>
        <v/>
      </c>
      <c r="F62" s="74" t="str">
        <f t="shared" si="10"/>
        <v/>
      </c>
      <c r="G62" s="74" t="str">
        <f t="shared" si="11"/>
        <v/>
      </c>
      <c r="H62" s="74" t="str">
        <f t="shared" si="36"/>
        <v/>
      </c>
      <c r="I62" s="108" t="str">
        <f t="shared" si="12"/>
        <v/>
      </c>
      <c r="J62" s="108" t="str">
        <f t="shared" si="37"/>
        <v/>
      </c>
      <c r="K62" s="112" t="str">
        <f t="shared" si="38"/>
        <v/>
      </c>
      <c r="L62" s="112" t="str">
        <f t="shared" si="39"/>
        <v/>
      </c>
      <c r="M62" s="74" t="str">
        <f t="shared" si="13"/>
        <v/>
      </c>
      <c r="N62" s="112" t="str">
        <f t="shared" si="14"/>
        <v/>
      </c>
      <c r="O62" s="74" t="str">
        <f t="shared" si="40"/>
        <v/>
      </c>
      <c r="P62" s="113" t="str">
        <f t="shared" si="15"/>
        <v/>
      </c>
      <c r="Q62" s="115"/>
      <c r="R62" s="107" t="str">
        <f t="shared" si="16"/>
        <v/>
      </c>
      <c r="S62" s="107" t="str">
        <f t="shared" si="17"/>
        <v/>
      </c>
      <c r="T62" s="74" t="str">
        <f t="shared" si="18"/>
        <v/>
      </c>
      <c r="U62" s="74" t="str">
        <f t="shared" si="19"/>
        <v/>
      </c>
      <c r="V62" s="74" t="str">
        <f t="shared" si="20"/>
        <v/>
      </c>
      <c r="W62" s="74" t="str">
        <f t="shared" si="21"/>
        <v/>
      </c>
      <c r="X62" s="74" t="str">
        <f t="shared" si="41"/>
        <v/>
      </c>
      <c r="Y62" s="108" t="str">
        <f t="shared" si="22"/>
        <v/>
      </c>
      <c r="Z62" s="108" t="str">
        <f t="shared" si="42"/>
        <v/>
      </c>
      <c r="AA62" s="112" t="str">
        <f t="shared" si="43"/>
        <v/>
      </c>
      <c r="AB62" s="112" t="str">
        <f t="shared" si="44"/>
        <v/>
      </c>
      <c r="AC62" s="74" t="str">
        <f t="shared" si="23"/>
        <v/>
      </c>
      <c r="AD62" s="112" t="str">
        <f t="shared" si="24"/>
        <v/>
      </c>
      <c r="AE62" s="74" t="str">
        <f t="shared" si="45"/>
        <v/>
      </c>
      <c r="AF62" s="113" t="str">
        <f t="shared" si="25"/>
        <v/>
      </c>
      <c r="AG62" s="115"/>
      <c r="AH62" s="107" t="str">
        <f t="shared" si="26"/>
        <v/>
      </c>
      <c r="AI62" s="107" t="str">
        <f t="shared" si="27"/>
        <v/>
      </c>
      <c r="AJ62" s="74" t="str">
        <f t="shared" si="28"/>
        <v/>
      </c>
      <c r="AK62" s="74" t="str">
        <f t="shared" si="29"/>
        <v/>
      </c>
      <c r="AL62" s="74" t="str">
        <f t="shared" si="30"/>
        <v/>
      </c>
      <c r="AM62" s="74" t="str">
        <f t="shared" si="31"/>
        <v/>
      </c>
      <c r="AN62" s="74" t="str">
        <f t="shared" si="46"/>
        <v/>
      </c>
      <c r="AO62" s="108" t="str">
        <f t="shared" si="32"/>
        <v/>
      </c>
      <c r="AP62" s="108" t="str">
        <f t="shared" si="47"/>
        <v/>
      </c>
      <c r="AQ62" s="112" t="str">
        <f t="shared" si="48"/>
        <v/>
      </c>
      <c r="AR62" s="112" t="str">
        <f t="shared" si="49"/>
        <v/>
      </c>
      <c r="AS62" s="69" t="str">
        <f t="shared" si="33"/>
        <v/>
      </c>
      <c r="AT62" s="69" t="str">
        <f t="shared" si="34"/>
        <v/>
      </c>
      <c r="AU62" s="69" t="str">
        <f t="shared" si="50"/>
        <v/>
      </c>
      <c r="AV62" s="114" t="str">
        <f t="shared" si="35"/>
        <v/>
      </c>
    </row>
    <row r="63" spans="1:48" ht="15.75" customHeight="1" x14ac:dyDescent="0.2">
      <c r="A63" s="115"/>
      <c r="B63" s="107" t="str">
        <f t="shared" si="6"/>
        <v/>
      </c>
      <c r="C63" s="107" t="str">
        <f t="shared" si="7"/>
        <v/>
      </c>
      <c r="D63" s="74" t="str">
        <f t="shared" si="8"/>
        <v/>
      </c>
      <c r="E63" s="74" t="str">
        <f t="shared" si="9"/>
        <v/>
      </c>
      <c r="F63" s="74" t="str">
        <f t="shared" si="10"/>
        <v/>
      </c>
      <c r="G63" s="74" t="str">
        <f t="shared" si="11"/>
        <v/>
      </c>
      <c r="H63" s="74" t="str">
        <f t="shared" si="36"/>
        <v/>
      </c>
      <c r="I63" s="108" t="str">
        <f t="shared" si="12"/>
        <v/>
      </c>
      <c r="J63" s="108" t="str">
        <f t="shared" si="37"/>
        <v/>
      </c>
      <c r="K63" s="112" t="str">
        <f t="shared" si="38"/>
        <v/>
      </c>
      <c r="L63" s="112" t="str">
        <f t="shared" si="39"/>
        <v/>
      </c>
      <c r="M63" s="74" t="str">
        <f t="shared" si="13"/>
        <v/>
      </c>
      <c r="N63" s="112" t="str">
        <f t="shared" si="14"/>
        <v/>
      </c>
      <c r="O63" s="74" t="str">
        <f t="shared" si="40"/>
        <v/>
      </c>
      <c r="P63" s="113" t="str">
        <f t="shared" si="15"/>
        <v/>
      </c>
      <c r="Q63" s="115"/>
      <c r="R63" s="107" t="str">
        <f t="shared" si="16"/>
        <v/>
      </c>
      <c r="S63" s="107" t="str">
        <f t="shared" si="17"/>
        <v/>
      </c>
      <c r="T63" s="74" t="str">
        <f t="shared" si="18"/>
        <v/>
      </c>
      <c r="U63" s="74" t="str">
        <f t="shared" si="19"/>
        <v/>
      </c>
      <c r="V63" s="74" t="str">
        <f t="shared" si="20"/>
        <v/>
      </c>
      <c r="W63" s="74" t="str">
        <f t="shared" si="21"/>
        <v/>
      </c>
      <c r="X63" s="74" t="str">
        <f t="shared" si="41"/>
        <v/>
      </c>
      <c r="Y63" s="108" t="str">
        <f t="shared" si="22"/>
        <v/>
      </c>
      <c r="Z63" s="108" t="str">
        <f t="shared" si="42"/>
        <v/>
      </c>
      <c r="AA63" s="112" t="str">
        <f t="shared" si="43"/>
        <v/>
      </c>
      <c r="AB63" s="112" t="str">
        <f t="shared" si="44"/>
        <v/>
      </c>
      <c r="AC63" s="74" t="str">
        <f t="shared" si="23"/>
        <v/>
      </c>
      <c r="AD63" s="112" t="str">
        <f t="shared" si="24"/>
        <v/>
      </c>
      <c r="AE63" s="74" t="str">
        <f t="shared" si="45"/>
        <v/>
      </c>
      <c r="AF63" s="113" t="str">
        <f t="shared" si="25"/>
        <v/>
      </c>
      <c r="AG63" s="115"/>
      <c r="AH63" s="107" t="str">
        <f t="shared" si="26"/>
        <v/>
      </c>
      <c r="AI63" s="107" t="str">
        <f t="shared" si="27"/>
        <v/>
      </c>
      <c r="AJ63" s="74" t="str">
        <f t="shared" si="28"/>
        <v/>
      </c>
      <c r="AK63" s="74" t="str">
        <f t="shared" si="29"/>
        <v/>
      </c>
      <c r="AL63" s="74" t="str">
        <f t="shared" si="30"/>
        <v/>
      </c>
      <c r="AM63" s="74" t="str">
        <f t="shared" si="31"/>
        <v/>
      </c>
      <c r="AN63" s="74" t="str">
        <f t="shared" si="46"/>
        <v/>
      </c>
      <c r="AO63" s="108" t="str">
        <f t="shared" si="32"/>
        <v/>
      </c>
      <c r="AP63" s="108" t="str">
        <f t="shared" si="47"/>
        <v/>
      </c>
      <c r="AQ63" s="112" t="str">
        <f t="shared" si="48"/>
        <v/>
      </c>
      <c r="AR63" s="112" t="str">
        <f t="shared" si="49"/>
        <v/>
      </c>
      <c r="AS63" s="69" t="str">
        <f t="shared" si="33"/>
        <v/>
      </c>
      <c r="AT63" s="69" t="str">
        <f t="shared" si="34"/>
        <v/>
      </c>
      <c r="AU63" s="69" t="str">
        <f t="shared" si="50"/>
        <v/>
      </c>
      <c r="AV63" s="114" t="str">
        <f t="shared" si="35"/>
        <v/>
      </c>
    </row>
    <row r="64" spans="1:48" ht="15.75" customHeight="1" x14ac:dyDescent="0.2">
      <c r="A64" s="115"/>
      <c r="B64" s="107" t="str">
        <f t="shared" si="6"/>
        <v/>
      </c>
      <c r="C64" s="107" t="str">
        <f t="shared" si="7"/>
        <v/>
      </c>
      <c r="D64" s="74" t="str">
        <f t="shared" si="8"/>
        <v/>
      </c>
      <c r="E64" s="74" t="str">
        <f t="shared" si="9"/>
        <v/>
      </c>
      <c r="F64" s="74" t="str">
        <f t="shared" si="10"/>
        <v/>
      </c>
      <c r="G64" s="74" t="str">
        <f t="shared" si="11"/>
        <v/>
      </c>
      <c r="H64" s="74" t="str">
        <f t="shared" si="36"/>
        <v/>
      </c>
      <c r="I64" s="108" t="str">
        <f t="shared" si="12"/>
        <v/>
      </c>
      <c r="J64" s="108" t="str">
        <f t="shared" si="37"/>
        <v/>
      </c>
      <c r="K64" s="112" t="str">
        <f t="shared" si="38"/>
        <v/>
      </c>
      <c r="L64" s="112" t="str">
        <f t="shared" si="39"/>
        <v/>
      </c>
      <c r="M64" s="74" t="str">
        <f t="shared" si="13"/>
        <v/>
      </c>
      <c r="N64" s="112" t="str">
        <f t="shared" si="14"/>
        <v/>
      </c>
      <c r="O64" s="74" t="str">
        <f t="shared" si="40"/>
        <v/>
      </c>
      <c r="P64" s="113" t="str">
        <f t="shared" si="15"/>
        <v/>
      </c>
      <c r="Q64" s="115"/>
      <c r="R64" s="107" t="str">
        <f t="shared" si="16"/>
        <v/>
      </c>
      <c r="S64" s="107" t="str">
        <f t="shared" si="17"/>
        <v/>
      </c>
      <c r="T64" s="74" t="str">
        <f t="shared" si="18"/>
        <v/>
      </c>
      <c r="U64" s="74" t="str">
        <f t="shared" si="19"/>
        <v/>
      </c>
      <c r="V64" s="74" t="str">
        <f t="shared" si="20"/>
        <v/>
      </c>
      <c r="W64" s="74" t="str">
        <f t="shared" si="21"/>
        <v/>
      </c>
      <c r="X64" s="74" t="str">
        <f t="shared" si="41"/>
        <v/>
      </c>
      <c r="Y64" s="108" t="str">
        <f t="shared" si="22"/>
        <v/>
      </c>
      <c r="Z64" s="108" t="str">
        <f t="shared" si="42"/>
        <v/>
      </c>
      <c r="AA64" s="112" t="str">
        <f t="shared" si="43"/>
        <v/>
      </c>
      <c r="AB64" s="112" t="str">
        <f t="shared" si="44"/>
        <v/>
      </c>
      <c r="AC64" s="74" t="str">
        <f t="shared" si="23"/>
        <v/>
      </c>
      <c r="AD64" s="112" t="str">
        <f t="shared" si="24"/>
        <v/>
      </c>
      <c r="AE64" s="74" t="str">
        <f t="shared" si="45"/>
        <v/>
      </c>
      <c r="AF64" s="113" t="str">
        <f t="shared" si="25"/>
        <v/>
      </c>
      <c r="AG64" s="115"/>
      <c r="AH64" s="107" t="str">
        <f t="shared" si="26"/>
        <v/>
      </c>
      <c r="AI64" s="107" t="str">
        <f t="shared" si="27"/>
        <v/>
      </c>
      <c r="AJ64" s="74" t="str">
        <f t="shared" si="28"/>
        <v/>
      </c>
      <c r="AK64" s="74" t="str">
        <f t="shared" si="29"/>
        <v/>
      </c>
      <c r="AL64" s="74" t="str">
        <f t="shared" si="30"/>
        <v/>
      </c>
      <c r="AM64" s="74" t="str">
        <f t="shared" si="31"/>
        <v/>
      </c>
      <c r="AN64" s="74" t="str">
        <f t="shared" si="46"/>
        <v/>
      </c>
      <c r="AO64" s="108" t="str">
        <f t="shared" si="32"/>
        <v/>
      </c>
      <c r="AP64" s="108" t="str">
        <f t="shared" si="47"/>
        <v/>
      </c>
      <c r="AQ64" s="112" t="str">
        <f t="shared" si="48"/>
        <v/>
      </c>
      <c r="AR64" s="112" t="str">
        <f t="shared" si="49"/>
        <v/>
      </c>
      <c r="AS64" s="69" t="str">
        <f t="shared" si="33"/>
        <v/>
      </c>
      <c r="AT64" s="69" t="str">
        <f t="shared" si="34"/>
        <v/>
      </c>
      <c r="AU64" s="69" t="str">
        <f t="shared" si="50"/>
        <v/>
      </c>
      <c r="AV64" s="114" t="str">
        <f t="shared" si="35"/>
        <v/>
      </c>
    </row>
    <row r="65" spans="1:48" ht="15.75" customHeight="1" x14ac:dyDescent="0.2">
      <c r="A65" s="115"/>
      <c r="B65" s="107" t="str">
        <f t="shared" si="6"/>
        <v/>
      </c>
      <c r="C65" s="107" t="str">
        <f t="shared" si="7"/>
        <v/>
      </c>
      <c r="D65" s="74" t="str">
        <f t="shared" si="8"/>
        <v/>
      </c>
      <c r="E65" s="74" t="str">
        <f t="shared" si="9"/>
        <v/>
      </c>
      <c r="F65" s="74" t="str">
        <f t="shared" si="10"/>
        <v/>
      </c>
      <c r="G65" s="74" t="str">
        <f t="shared" si="11"/>
        <v/>
      </c>
      <c r="H65" s="74" t="str">
        <f t="shared" si="36"/>
        <v/>
      </c>
      <c r="I65" s="108" t="str">
        <f t="shared" si="12"/>
        <v/>
      </c>
      <c r="J65" s="108" t="str">
        <f t="shared" si="37"/>
        <v/>
      </c>
      <c r="K65" s="112" t="str">
        <f t="shared" si="38"/>
        <v/>
      </c>
      <c r="L65" s="112" t="str">
        <f t="shared" si="39"/>
        <v/>
      </c>
      <c r="M65" s="74" t="str">
        <f t="shared" si="13"/>
        <v/>
      </c>
      <c r="N65" s="112" t="str">
        <f t="shared" si="14"/>
        <v/>
      </c>
      <c r="O65" s="74" t="str">
        <f t="shared" si="40"/>
        <v/>
      </c>
      <c r="P65" s="113" t="str">
        <f t="shared" si="15"/>
        <v/>
      </c>
      <c r="Q65" s="115"/>
      <c r="R65" s="107" t="str">
        <f t="shared" si="16"/>
        <v/>
      </c>
      <c r="S65" s="107" t="str">
        <f t="shared" si="17"/>
        <v/>
      </c>
      <c r="T65" s="74" t="str">
        <f t="shared" si="18"/>
        <v/>
      </c>
      <c r="U65" s="74" t="str">
        <f t="shared" si="19"/>
        <v/>
      </c>
      <c r="V65" s="74" t="str">
        <f t="shared" si="20"/>
        <v/>
      </c>
      <c r="W65" s="74" t="str">
        <f t="shared" si="21"/>
        <v/>
      </c>
      <c r="X65" s="74" t="str">
        <f t="shared" si="41"/>
        <v/>
      </c>
      <c r="Y65" s="108" t="str">
        <f t="shared" si="22"/>
        <v/>
      </c>
      <c r="Z65" s="108" t="str">
        <f t="shared" si="42"/>
        <v/>
      </c>
      <c r="AA65" s="112" t="str">
        <f t="shared" si="43"/>
        <v/>
      </c>
      <c r="AB65" s="112" t="str">
        <f t="shared" si="44"/>
        <v/>
      </c>
      <c r="AC65" s="74" t="str">
        <f t="shared" si="23"/>
        <v/>
      </c>
      <c r="AD65" s="112" t="str">
        <f t="shared" si="24"/>
        <v/>
      </c>
      <c r="AE65" s="74" t="str">
        <f t="shared" si="45"/>
        <v/>
      </c>
      <c r="AF65" s="113" t="str">
        <f t="shared" si="25"/>
        <v/>
      </c>
      <c r="AG65" s="115"/>
      <c r="AH65" s="107" t="str">
        <f t="shared" si="26"/>
        <v/>
      </c>
      <c r="AI65" s="107" t="str">
        <f t="shared" si="27"/>
        <v/>
      </c>
      <c r="AJ65" s="74" t="str">
        <f t="shared" si="28"/>
        <v/>
      </c>
      <c r="AK65" s="74" t="str">
        <f t="shared" si="29"/>
        <v/>
      </c>
      <c r="AL65" s="74" t="str">
        <f t="shared" si="30"/>
        <v/>
      </c>
      <c r="AM65" s="74" t="str">
        <f t="shared" si="31"/>
        <v/>
      </c>
      <c r="AN65" s="74" t="str">
        <f t="shared" si="46"/>
        <v/>
      </c>
      <c r="AO65" s="108" t="str">
        <f t="shared" si="32"/>
        <v/>
      </c>
      <c r="AP65" s="108" t="str">
        <f t="shared" si="47"/>
        <v/>
      </c>
      <c r="AQ65" s="112" t="str">
        <f t="shared" si="48"/>
        <v/>
      </c>
      <c r="AR65" s="112" t="str">
        <f t="shared" si="49"/>
        <v/>
      </c>
      <c r="AS65" s="69" t="str">
        <f t="shared" si="33"/>
        <v/>
      </c>
      <c r="AT65" s="69" t="str">
        <f t="shared" si="34"/>
        <v/>
      </c>
      <c r="AU65" s="69" t="str">
        <f t="shared" si="50"/>
        <v/>
      </c>
      <c r="AV65" s="114" t="str">
        <f t="shared" si="35"/>
        <v/>
      </c>
    </row>
    <row r="66" spans="1:48" ht="15.75" customHeight="1" x14ac:dyDescent="0.2">
      <c r="A66" s="115"/>
      <c r="B66" s="107" t="str">
        <f t="shared" si="6"/>
        <v/>
      </c>
      <c r="C66" s="107" t="str">
        <f t="shared" si="7"/>
        <v/>
      </c>
      <c r="D66" s="74" t="str">
        <f t="shared" si="8"/>
        <v/>
      </c>
      <c r="E66" s="74" t="str">
        <f t="shared" si="9"/>
        <v/>
      </c>
      <c r="F66" s="74" t="str">
        <f t="shared" si="10"/>
        <v/>
      </c>
      <c r="G66" s="74" t="str">
        <f t="shared" si="11"/>
        <v/>
      </c>
      <c r="H66" s="74" t="str">
        <f t="shared" si="36"/>
        <v/>
      </c>
      <c r="I66" s="108" t="str">
        <f t="shared" si="12"/>
        <v/>
      </c>
      <c r="J66" s="108" t="str">
        <f t="shared" si="37"/>
        <v/>
      </c>
      <c r="K66" s="112" t="str">
        <f t="shared" si="38"/>
        <v/>
      </c>
      <c r="L66" s="112" t="str">
        <f t="shared" si="39"/>
        <v/>
      </c>
      <c r="M66" s="74" t="str">
        <f t="shared" si="13"/>
        <v/>
      </c>
      <c r="N66" s="112" t="str">
        <f t="shared" si="14"/>
        <v/>
      </c>
      <c r="O66" s="74" t="str">
        <f t="shared" si="40"/>
        <v/>
      </c>
      <c r="P66" s="113" t="str">
        <f t="shared" si="15"/>
        <v/>
      </c>
      <c r="Q66" s="115"/>
      <c r="R66" s="107" t="str">
        <f t="shared" si="16"/>
        <v/>
      </c>
      <c r="S66" s="107" t="str">
        <f t="shared" si="17"/>
        <v/>
      </c>
      <c r="T66" s="74" t="str">
        <f t="shared" si="18"/>
        <v/>
      </c>
      <c r="U66" s="74" t="str">
        <f t="shared" si="19"/>
        <v/>
      </c>
      <c r="V66" s="74" t="str">
        <f t="shared" si="20"/>
        <v/>
      </c>
      <c r="W66" s="74" t="str">
        <f t="shared" si="21"/>
        <v/>
      </c>
      <c r="X66" s="74" t="str">
        <f t="shared" si="41"/>
        <v/>
      </c>
      <c r="Y66" s="108" t="str">
        <f t="shared" si="22"/>
        <v/>
      </c>
      <c r="Z66" s="108" t="str">
        <f t="shared" si="42"/>
        <v/>
      </c>
      <c r="AA66" s="112" t="str">
        <f t="shared" si="43"/>
        <v/>
      </c>
      <c r="AB66" s="112" t="str">
        <f t="shared" si="44"/>
        <v/>
      </c>
      <c r="AC66" s="74" t="str">
        <f t="shared" si="23"/>
        <v/>
      </c>
      <c r="AD66" s="112" t="str">
        <f t="shared" si="24"/>
        <v/>
      </c>
      <c r="AE66" s="74" t="str">
        <f t="shared" si="45"/>
        <v/>
      </c>
      <c r="AF66" s="113" t="str">
        <f t="shared" si="25"/>
        <v/>
      </c>
      <c r="AG66" s="115"/>
      <c r="AH66" s="107" t="str">
        <f t="shared" si="26"/>
        <v/>
      </c>
      <c r="AI66" s="107" t="str">
        <f t="shared" si="27"/>
        <v/>
      </c>
      <c r="AJ66" s="74" t="str">
        <f t="shared" si="28"/>
        <v/>
      </c>
      <c r="AK66" s="74" t="str">
        <f t="shared" si="29"/>
        <v/>
      </c>
      <c r="AL66" s="74" t="str">
        <f t="shared" si="30"/>
        <v/>
      </c>
      <c r="AM66" s="74" t="str">
        <f t="shared" si="31"/>
        <v/>
      </c>
      <c r="AN66" s="74" t="str">
        <f t="shared" si="46"/>
        <v/>
      </c>
      <c r="AO66" s="108" t="str">
        <f t="shared" si="32"/>
        <v/>
      </c>
      <c r="AP66" s="108" t="str">
        <f t="shared" si="47"/>
        <v/>
      </c>
      <c r="AQ66" s="112" t="str">
        <f t="shared" si="48"/>
        <v/>
      </c>
      <c r="AR66" s="112" t="str">
        <f t="shared" si="49"/>
        <v/>
      </c>
      <c r="AS66" s="69" t="str">
        <f t="shared" si="33"/>
        <v/>
      </c>
      <c r="AT66" s="69" t="str">
        <f t="shared" si="34"/>
        <v/>
      </c>
      <c r="AU66" s="69" t="str">
        <f t="shared" si="50"/>
        <v/>
      </c>
      <c r="AV66" s="114" t="str">
        <f t="shared" si="35"/>
        <v/>
      </c>
    </row>
    <row r="67" spans="1:48" ht="15.75" customHeight="1" x14ac:dyDescent="0.2">
      <c r="A67" s="115"/>
      <c r="B67" s="107" t="str">
        <f t="shared" si="6"/>
        <v/>
      </c>
      <c r="C67" s="107" t="str">
        <f t="shared" si="7"/>
        <v/>
      </c>
      <c r="D67" s="74" t="str">
        <f t="shared" si="8"/>
        <v/>
      </c>
      <c r="E67" s="74" t="str">
        <f t="shared" si="9"/>
        <v/>
      </c>
      <c r="F67" s="74" t="str">
        <f t="shared" si="10"/>
        <v/>
      </c>
      <c r="G67" s="74" t="str">
        <f t="shared" si="11"/>
        <v/>
      </c>
      <c r="H67" s="74" t="str">
        <f t="shared" si="36"/>
        <v/>
      </c>
      <c r="I67" s="108" t="str">
        <f t="shared" si="12"/>
        <v/>
      </c>
      <c r="J67" s="108" t="str">
        <f t="shared" si="37"/>
        <v/>
      </c>
      <c r="K67" s="112" t="str">
        <f t="shared" si="38"/>
        <v/>
      </c>
      <c r="L67" s="112" t="str">
        <f t="shared" si="39"/>
        <v/>
      </c>
      <c r="M67" s="74" t="str">
        <f t="shared" si="13"/>
        <v/>
      </c>
      <c r="N67" s="112" t="str">
        <f t="shared" si="14"/>
        <v/>
      </c>
      <c r="O67" s="74" t="str">
        <f t="shared" si="40"/>
        <v/>
      </c>
      <c r="P67" s="113" t="str">
        <f t="shared" si="15"/>
        <v/>
      </c>
      <c r="Q67" s="115"/>
      <c r="R67" s="107" t="str">
        <f t="shared" si="16"/>
        <v/>
      </c>
      <c r="S67" s="107" t="str">
        <f t="shared" si="17"/>
        <v/>
      </c>
      <c r="T67" s="74" t="str">
        <f t="shared" si="18"/>
        <v/>
      </c>
      <c r="U67" s="74" t="str">
        <f t="shared" si="19"/>
        <v/>
      </c>
      <c r="V67" s="74" t="str">
        <f t="shared" si="20"/>
        <v/>
      </c>
      <c r="W67" s="74" t="str">
        <f t="shared" si="21"/>
        <v/>
      </c>
      <c r="X67" s="74" t="str">
        <f t="shared" si="41"/>
        <v/>
      </c>
      <c r="Y67" s="108" t="str">
        <f t="shared" si="22"/>
        <v/>
      </c>
      <c r="Z67" s="108" t="str">
        <f t="shared" si="42"/>
        <v/>
      </c>
      <c r="AA67" s="112" t="str">
        <f t="shared" si="43"/>
        <v/>
      </c>
      <c r="AB67" s="112" t="str">
        <f t="shared" si="44"/>
        <v/>
      </c>
      <c r="AC67" s="74" t="str">
        <f t="shared" si="23"/>
        <v/>
      </c>
      <c r="AD67" s="112" t="str">
        <f t="shared" si="24"/>
        <v/>
      </c>
      <c r="AE67" s="74" t="str">
        <f t="shared" si="45"/>
        <v/>
      </c>
      <c r="AF67" s="113" t="str">
        <f t="shared" si="25"/>
        <v/>
      </c>
      <c r="AG67" s="115"/>
      <c r="AH67" s="107" t="str">
        <f t="shared" si="26"/>
        <v/>
      </c>
      <c r="AI67" s="107" t="str">
        <f t="shared" si="27"/>
        <v/>
      </c>
      <c r="AJ67" s="74" t="str">
        <f t="shared" si="28"/>
        <v/>
      </c>
      <c r="AK67" s="74" t="str">
        <f t="shared" si="29"/>
        <v/>
      </c>
      <c r="AL67" s="74" t="str">
        <f t="shared" si="30"/>
        <v/>
      </c>
      <c r="AM67" s="74" t="str">
        <f t="shared" si="31"/>
        <v/>
      </c>
      <c r="AN67" s="74" t="str">
        <f t="shared" si="46"/>
        <v/>
      </c>
      <c r="AO67" s="108" t="str">
        <f t="shared" si="32"/>
        <v/>
      </c>
      <c r="AP67" s="108" t="str">
        <f t="shared" si="47"/>
        <v/>
      </c>
      <c r="AQ67" s="112" t="str">
        <f t="shared" si="48"/>
        <v/>
      </c>
      <c r="AR67" s="112" t="str">
        <f t="shared" si="49"/>
        <v/>
      </c>
      <c r="AS67" s="69" t="str">
        <f t="shared" si="33"/>
        <v/>
      </c>
      <c r="AT67" s="69" t="str">
        <f t="shared" si="34"/>
        <v/>
      </c>
      <c r="AU67" s="69" t="str">
        <f t="shared" si="50"/>
        <v/>
      </c>
      <c r="AV67" s="114" t="str">
        <f t="shared" si="35"/>
        <v/>
      </c>
    </row>
    <row r="68" spans="1:48" ht="15.75" customHeight="1" x14ac:dyDescent="0.2">
      <c r="A68" s="115"/>
      <c r="B68" s="107" t="str">
        <f t="shared" si="6"/>
        <v/>
      </c>
      <c r="C68" s="107" t="str">
        <f t="shared" si="7"/>
        <v/>
      </c>
      <c r="D68" s="74" t="str">
        <f t="shared" si="8"/>
        <v/>
      </c>
      <c r="E68" s="74" t="str">
        <f t="shared" si="9"/>
        <v/>
      </c>
      <c r="F68" s="74" t="str">
        <f t="shared" si="10"/>
        <v/>
      </c>
      <c r="G68" s="74" t="str">
        <f t="shared" si="11"/>
        <v/>
      </c>
      <c r="H68" s="74" t="str">
        <f t="shared" si="36"/>
        <v/>
      </c>
      <c r="I68" s="108" t="str">
        <f t="shared" si="12"/>
        <v/>
      </c>
      <c r="J68" s="108" t="str">
        <f t="shared" si="37"/>
        <v/>
      </c>
      <c r="K68" s="112" t="str">
        <f t="shared" si="38"/>
        <v/>
      </c>
      <c r="L68" s="112" t="str">
        <f t="shared" si="39"/>
        <v/>
      </c>
      <c r="M68" s="74" t="str">
        <f t="shared" si="13"/>
        <v/>
      </c>
      <c r="N68" s="112" t="str">
        <f t="shared" si="14"/>
        <v/>
      </c>
      <c r="O68" s="74" t="str">
        <f t="shared" si="40"/>
        <v/>
      </c>
      <c r="P68" s="113" t="str">
        <f t="shared" si="15"/>
        <v/>
      </c>
      <c r="Q68" s="115"/>
      <c r="R68" s="107" t="str">
        <f t="shared" si="16"/>
        <v/>
      </c>
      <c r="S68" s="107" t="str">
        <f t="shared" si="17"/>
        <v/>
      </c>
      <c r="T68" s="74" t="str">
        <f t="shared" si="18"/>
        <v/>
      </c>
      <c r="U68" s="74" t="str">
        <f t="shared" si="19"/>
        <v/>
      </c>
      <c r="V68" s="74" t="str">
        <f t="shared" si="20"/>
        <v/>
      </c>
      <c r="W68" s="74" t="str">
        <f t="shared" si="21"/>
        <v/>
      </c>
      <c r="X68" s="74" t="str">
        <f t="shared" si="41"/>
        <v/>
      </c>
      <c r="Y68" s="108" t="str">
        <f t="shared" si="22"/>
        <v/>
      </c>
      <c r="Z68" s="108" t="str">
        <f t="shared" si="42"/>
        <v/>
      </c>
      <c r="AA68" s="112" t="str">
        <f t="shared" si="43"/>
        <v/>
      </c>
      <c r="AB68" s="112" t="str">
        <f t="shared" si="44"/>
        <v/>
      </c>
      <c r="AC68" s="74" t="str">
        <f t="shared" si="23"/>
        <v/>
      </c>
      <c r="AD68" s="112" t="str">
        <f t="shared" si="24"/>
        <v/>
      </c>
      <c r="AE68" s="74" t="str">
        <f t="shared" si="45"/>
        <v/>
      </c>
      <c r="AF68" s="113" t="str">
        <f t="shared" si="25"/>
        <v/>
      </c>
      <c r="AG68" s="115"/>
      <c r="AH68" s="107" t="str">
        <f t="shared" si="26"/>
        <v/>
      </c>
      <c r="AI68" s="107" t="str">
        <f t="shared" si="27"/>
        <v/>
      </c>
      <c r="AJ68" s="74" t="str">
        <f t="shared" si="28"/>
        <v/>
      </c>
      <c r="AK68" s="74" t="str">
        <f t="shared" si="29"/>
        <v/>
      </c>
      <c r="AL68" s="74" t="str">
        <f t="shared" si="30"/>
        <v/>
      </c>
      <c r="AM68" s="74" t="str">
        <f t="shared" si="31"/>
        <v/>
      </c>
      <c r="AN68" s="74" t="str">
        <f t="shared" si="46"/>
        <v/>
      </c>
      <c r="AO68" s="108" t="str">
        <f t="shared" si="32"/>
        <v/>
      </c>
      <c r="AP68" s="108" t="str">
        <f t="shared" si="47"/>
        <v/>
      </c>
      <c r="AQ68" s="112" t="str">
        <f t="shared" si="48"/>
        <v/>
      </c>
      <c r="AR68" s="112" t="str">
        <f t="shared" si="49"/>
        <v/>
      </c>
      <c r="AS68" s="69" t="str">
        <f t="shared" si="33"/>
        <v/>
      </c>
      <c r="AT68" s="69" t="str">
        <f t="shared" si="34"/>
        <v/>
      </c>
      <c r="AU68" s="69" t="str">
        <f t="shared" si="50"/>
        <v/>
      </c>
      <c r="AV68" s="114" t="str">
        <f t="shared" si="35"/>
        <v/>
      </c>
    </row>
    <row r="69" spans="1:48" ht="15.75" customHeight="1" x14ac:dyDescent="0.2">
      <c r="A69" s="115"/>
      <c r="B69" s="107" t="str">
        <f t="shared" si="6"/>
        <v/>
      </c>
      <c r="C69" s="107" t="str">
        <f t="shared" si="7"/>
        <v/>
      </c>
      <c r="D69" s="74" t="str">
        <f t="shared" si="8"/>
        <v/>
      </c>
      <c r="E69" s="74" t="str">
        <f t="shared" si="9"/>
        <v/>
      </c>
      <c r="F69" s="74" t="str">
        <f t="shared" si="10"/>
        <v/>
      </c>
      <c r="G69" s="74" t="str">
        <f t="shared" si="11"/>
        <v/>
      </c>
      <c r="H69" s="74" t="str">
        <f t="shared" si="36"/>
        <v/>
      </c>
      <c r="I69" s="108" t="str">
        <f t="shared" si="12"/>
        <v/>
      </c>
      <c r="J69" s="108" t="str">
        <f t="shared" si="37"/>
        <v/>
      </c>
      <c r="K69" s="112" t="str">
        <f t="shared" si="38"/>
        <v/>
      </c>
      <c r="L69" s="112" t="str">
        <f t="shared" si="39"/>
        <v/>
      </c>
      <c r="M69" s="74" t="str">
        <f t="shared" si="13"/>
        <v/>
      </c>
      <c r="N69" s="112" t="str">
        <f t="shared" si="14"/>
        <v/>
      </c>
      <c r="O69" s="74" t="str">
        <f t="shared" si="40"/>
        <v/>
      </c>
      <c r="P69" s="113" t="str">
        <f t="shared" si="15"/>
        <v/>
      </c>
      <c r="Q69" s="115"/>
      <c r="R69" s="107" t="str">
        <f t="shared" si="16"/>
        <v/>
      </c>
      <c r="S69" s="107" t="str">
        <f t="shared" si="17"/>
        <v/>
      </c>
      <c r="T69" s="74" t="str">
        <f t="shared" si="18"/>
        <v/>
      </c>
      <c r="U69" s="74" t="str">
        <f t="shared" si="19"/>
        <v/>
      </c>
      <c r="V69" s="74" t="str">
        <f t="shared" si="20"/>
        <v/>
      </c>
      <c r="W69" s="74" t="str">
        <f t="shared" si="21"/>
        <v/>
      </c>
      <c r="X69" s="74" t="str">
        <f t="shared" si="41"/>
        <v/>
      </c>
      <c r="Y69" s="108" t="str">
        <f t="shared" si="22"/>
        <v/>
      </c>
      <c r="Z69" s="108" t="str">
        <f t="shared" si="42"/>
        <v/>
      </c>
      <c r="AA69" s="112" t="str">
        <f t="shared" si="43"/>
        <v/>
      </c>
      <c r="AB69" s="112" t="str">
        <f t="shared" si="44"/>
        <v/>
      </c>
      <c r="AC69" s="74" t="str">
        <f t="shared" si="23"/>
        <v/>
      </c>
      <c r="AD69" s="112" t="str">
        <f t="shared" si="24"/>
        <v/>
      </c>
      <c r="AE69" s="74" t="str">
        <f t="shared" si="45"/>
        <v/>
      </c>
      <c r="AF69" s="113" t="str">
        <f t="shared" si="25"/>
        <v/>
      </c>
      <c r="AG69" s="115"/>
      <c r="AH69" s="107" t="str">
        <f t="shared" si="26"/>
        <v/>
      </c>
      <c r="AI69" s="107" t="str">
        <f t="shared" si="27"/>
        <v/>
      </c>
      <c r="AJ69" s="74" t="str">
        <f t="shared" si="28"/>
        <v/>
      </c>
      <c r="AK69" s="74" t="str">
        <f t="shared" si="29"/>
        <v/>
      </c>
      <c r="AL69" s="74" t="str">
        <f t="shared" si="30"/>
        <v/>
      </c>
      <c r="AM69" s="74" t="str">
        <f t="shared" si="31"/>
        <v/>
      </c>
      <c r="AN69" s="74" t="str">
        <f t="shared" si="46"/>
        <v/>
      </c>
      <c r="AO69" s="108" t="str">
        <f t="shared" si="32"/>
        <v/>
      </c>
      <c r="AP69" s="108" t="str">
        <f t="shared" si="47"/>
        <v/>
      </c>
      <c r="AQ69" s="112" t="str">
        <f t="shared" si="48"/>
        <v/>
      </c>
      <c r="AR69" s="112" t="str">
        <f t="shared" si="49"/>
        <v/>
      </c>
      <c r="AS69" s="69" t="str">
        <f t="shared" si="33"/>
        <v/>
      </c>
      <c r="AT69" s="69" t="str">
        <f t="shared" si="34"/>
        <v/>
      </c>
      <c r="AU69" s="69" t="str">
        <f t="shared" si="50"/>
        <v/>
      </c>
      <c r="AV69" s="114" t="str">
        <f t="shared" si="35"/>
        <v/>
      </c>
    </row>
    <row r="70" spans="1:48" ht="15.75" customHeight="1" x14ac:dyDescent="0.2">
      <c r="A70" s="116"/>
      <c r="B70" s="117" t="str">
        <f t="shared" si="6"/>
        <v/>
      </c>
      <c r="C70" s="117" t="str">
        <f t="shared" si="7"/>
        <v/>
      </c>
      <c r="D70" s="118" t="str">
        <f t="shared" si="8"/>
        <v/>
      </c>
      <c r="E70" s="118" t="str">
        <f t="shared" si="9"/>
        <v/>
      </c>
      <c r="F70" s="118" t="str">
        <f t="shared" si="10"/>
        <v/>
      </c>
      <c r="G70" s="118" t="str">
        <f t="shared" si="11"/>
        <v/>
      </c>
      <c r="H70" s="118" t="str">
        <f t="shared" si="36"/>
        <v/>
      </c>
      <c r="I70" s="119" t="str">
        <f t="shared" si="12"/>
        <v/>
      </c>
      <c r="J70" s="119" t="str">
        <f t="shared" si="37"/>
        <v/>
      </c>
      <c r="K70" s="120" t="str">
        <f t="shared" si="38"/>
        <v/>
      </c>
      <c r="L70" s="120" t="str">
        <f t="shared" si="39"/>
        <v/>
      </c>
      <c r="M70" s="118" t="str">
        <f t="shared" si="13"/>
        <v/>
      </c>
      <c r="N70" s="120" t="str">
        <f t="shared" si="14"/>
        <v/>
      </c>
      <c r="O70" s="118" t="str">
        <f t="shared" si="40"/>
        <v/>
      </c>
      <c r="P70" s="121" t="str">
        <f t="shared" si="15"/>
        <v/>
      </c>
      <c r="Q70" s="116"/>
      <c r="R70" s="117" t="str">
        <f t="shared" si="16"/>
        <v/>
      </c>
      <c r="S70" s="117" t="str">
        <f t="shared" si="17"/>
        <v/>
      </c>
      <c r="T70" s="118" t="str">
        <f t="shared" si="18"/>
        <v/>
      </c>
      <c r="U70" s="118" t="str">
        <f t="shared" si="19"/>
        <v/>
      </c>
      <c r="V70" s="118" t="str">
        <f t="shared" si="20"/>
        <v/>
      </c>
      <c r="W70" s="118" t="str">
        <f t="shared" si="21"/>
        <v/>
      </c>
      <c r="X70" s="118" t="str">
        <f t="shared" si="41"/>
        <v/>
      </c>
      <c r="Y70" s="119" t="str">
        <f t="shared" si="22"/>
        <v/>
      </c>
      <c r="Z70" s="119" t="str">
        <f t="shared" si="42"/>
        <v/>
      </c>
      <c r="AA70" s="120" t="str">
        <f t="shared" si="43"/>
        <v/>
      </c>
      <c r="AB70" s="120" t="str">
        <f t="shared" si="44"/>
        <v/>
      </c>
      <c r="AC70" s="118" t="str">
        <f t="shared" si="23"/>
        <v/>
      </c>
      <c r="AD70" s="120" t="str">
        <f t="shared" si="24"/>
        <v/>
      </c>
      <c r="AE70" s="118" t="str">
        <f t="shared" si="45"/>
        <v/>
      </c>
      <c r="AF70" s="121" t="str">
        <f t="shared" si="25"/>
        <v/>
      </c>
      <c r="AG70" s="116"/>
      <c r="AH70" s="117" t="str">
        <f t="shared" si="26"/>
        <v/>
      </c>
      <c r="AI70" s="117" t="str">
        <f t="shared" si="27"/>
        <v/>
      </c>
      <c r="AJ70" s="118" t="str">
        <f t="shared" si="28"/>
        <v/>
      </c>
      <c r="AK70" s="118" t="str">
        <f t="shared" si="29"/>
        <v/>
      </c>
      <c r="AL70" s="118" t="str">
        <f t="shared" si="30"/>
        <v/>
      </c>
      <c r="AM70" s="118" t="str">
        <f t="shared" si="31"/>
        <v/>
      </c>
      <c r="AN70" s="118" t="str">
        <f t="shared" si="46"/>
        <v/>
      </c>
      <c r="AO70" s="119" t="str">
        <f t="shared" si="32"/>
        <v/>
      </c>
      <c r="AP70" s="119" t="str">
        <f t="shared" si="47"/>
        <v/>
      </c>
      <c r="AQ70" s="120" t="str">
        <f t="shared" si="48"/>
        <v/>
      </c>
      <c r="AR70" s="120" t="str">
        <f t="shared" si="49"/>
        <v/>
      </c>
      <c r="AS70" s="122" t="str">
        <f t="shared" si="33"/>
        <v/>
      </c>
      <c r="AT70" s="122" t="str">
        <f t="shared" si="34"/>
        <v/>
      </c>
      <c r="AU70" s="122" t="str">
        <f t="shared" si="50"/>
        <v/>
      </c>
      <c r="AV70" s="123" t="str">
        <f t="shared" si="35"/>
        <v/>
      </c>
    </row>
    <row r="71" spans="1:48" ht="15.75" customHeight="1" x14ac:dyDescent="0.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</row>
    <row r="72" spans="1:48" ht="15.75" customHeight="1" x14ac:dyDescent="0.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</row>
    <row r="73" spans="1:48" ht="15.75" customHeight="1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</row>
    <row r="74" spans="1:48" ht="15.75" customHeight="1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</row>
    <row r="75" spans="1:48" ht="15.75" customHeight="1" x14ac:dyDescent="0.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</row>
    <row r="76" spans="1:48" ht="15.75" customHeight="1" x14ac:dyDescent="0.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</row>
    <row r="77" spans="1:48" ht="15.75" customHeight="1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</row>
    <row r="78" spans="1:48" ht="15.75" customHeight="1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</row>
    <row r="79" spans="1:48" ht="15.75" customHeight="1" x14ac:dyDescent="0.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</row>
    <row r="80" spans="1:48" ht="15.75" customHeight="1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</row>
    <row r="81" spans="1:48" ht="15.7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</row>
    <row r="82" spans="1:48" ht="15.75" customHeight="1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</row>
    <row r="83" spans="1:48" ht="15.75" customHeight="1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</row>
    <row r="84" spans="1:48" ht="15.75" customHeight="1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</row>
    <row r="85" spans="1:48" ht="15.75" customHeight="1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</row>
    <row r="86" spans="1:48" ht="15.75" customHeight="1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</row>
    <row r="87" spans="1:48" ht="15.75" customHeight="1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</row>
    <row r="88" spans="1:48" ht="15.75" customHeight="1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</row>
    <row r="89" spans="1:48" ht="15.75" customHeight="1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</row>
    <row r="90" spans="1:48" ht="15.75" customHeight="1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</row>
    <row r="91" spans="1:48" ht="15.75" customHeight="1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</row>
    <row r="92" spans="1:48" ht="15.75" customHeight="1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</row>
    <row r="93" spans="1:48" ht="15.75" customHeight="1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</row>
    <row r="94" spans="1:48" ht="15.75" customHeight="1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</row>
    <row r="95" spans="1:48" ht="15.7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</row>
    <row r="96" spans="1:48" ht="15.75" customHeight="1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</row>
    <row r="97" spans="1:48" ht="15.75" customHeight="1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</row>
    <row r="98" spans="1:48" ht="15.75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</row>
    <row r="99" spans="1:48" ht="15.75" customHeight="1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</row>
    <row r="100" spans="1:48" ht="15.75" customHeight="1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</row>
    <row r="101" spans="1:48" ht="15.75" customHeigh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</row>
    <row r="102" spans="1:48" ht="15.75" customHeight="1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</row>
    <row r="103" spans="1:48" ht="15.75" customHeight="1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</row>
    <row r="104" spans="1:48" ht="15.75" customHeight="1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</row>
    <row r="105" spans="1:48" ht="15.75" customHeight="1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</row>
    <row r="106" spans="1:48" ht="15.75" customHeight="1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</row>
    <row r="107" spans="1:48" ht="15.75" customHeight="1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48" ht="15.75" customHeight="1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48" ht="15.75" customHeight="1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48" ht="15.75" customHeight="1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48" ht="15.75" customHeight="1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48" ht="15.75" customHeight="1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 ht="15.75" customHeight="1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 ht="15.75" customHeight="1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 ht="15.75" customHeight="1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 ht="15.75" customHeight="1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 ht="15.75" customHeight="1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 ht="15.75" customHeight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 ht="15.75" customHeight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 ht="15.75" customHeight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 ht="15.75" customHeight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 ht="15.75" customHeight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 ht="15.75" customHeight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 ht="15.75" customHeight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 ht="15.75" customHeight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 ht="15.75" customHeight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 ht="15.75" customHeight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 ht="15.75" customHeight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 ht="15.75" customHeight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 ht="15.75" customHeight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 ht="15.75" customHeight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 ht="15.75" customHeight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 ht="15.75" customHeight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 ht="15.75" customHeight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 ht="15.75" customHeight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 ht="15.75" customHeight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 ht="15.75" customHeight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 ht="15.75" customHeight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</row>
    <row r="139" spans="1:48" ht="15.75" customHeight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</row>
    <row r="140" spans="1:48" ht="15.75" customHeight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</row>
    <row r="141" spans="1:48" ht="15.75" customHeight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</row>
    <row r="142" spans="1:48" ht="15.75" customHeight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</row>
    <row r="143" spans="1:48" ht="15.75" customHeight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</row>
    <row r="144" spans="1:48" ht="15.75" customHeight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</row>
    <row r="145" spans="1:48" ht="15.75" customHeight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</row>
    <row r="146" spans="1:48" ht="15.75" customHeight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</row>
    <row r="147" spans="1:48" ht="15.75" customHeight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</row>
    <row r="148" spans="1:48" ht="15.75" customHeight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</row>
    <row r="149" spans="1:48" ht="15.75" customHeight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</row>
    <row r="150" spans="1:48" ht="15.75" customHeight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</row>
    <row r="151" spans="1:48" ht="15.75" customHeight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</row>
    <row r="152" spans="1:48" ht="15.75" customHeight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</row>
    <row r="153" spans="1:48" ht="15.75" customHeight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</row>
    <row r="154" spans="1:48" ht="15.75" customHeight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</row>
    <row r="155" spans="1:48" ht="15.75" customHeight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</row>
    <row r="156" spans="1:48" ht="15.75" customHeight="1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</row>
    <row r="157" spans="1:48" ht="15.75" customHeight="1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</row>
    <row r="158" spans="1:48" ht="15.75" customHeight="1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</row>
    <row r="159" spans="1:48" ht="15.75" customHeight="1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</row>
    <row r="160" spans="1:48" ht="15.75" customHeight="1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</row>
    <row r="161" spans="1:48" ht="15.75" customHeight="1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</row>
    <row r="162" spans="1:48" ht="15.75" customHeight="1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</row>
    <row r="163" spans="1:48" ht="15.75" customHeight="1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</row>
    <row r="164" spans="1:48" ht="15.75" customHeight="1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</row>
    <row r="165" spans="1:48" ht="15.75" customHeight="1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</row>
    <row r="166" spans="1:48" ht="15.75" customHeight="1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</row>
    <row r="167" spans="1:48" ht="15.75" customHeight="1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</row>
    <row r="168" spans="1:48" ht="15.75" customHeight="1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</row>
    <row r="169" spans="1:48" ht="15.75" customHeight="1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</row>
    <row r="170" spans="1:48" ht="15.75" customHeight="1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</row>
    <row r="171" spans="1:48" ht="15.75" customHeight="1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</row>
    <row r="172" spans="1:48" ht="15.7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</row>
    <row r="173" spans="1:48" ht="15.75" customHeight="1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</row>
    <row r="174" spans="1:48" ht="15.75" customHeight="1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</row>
    <row r="175" spans="1:48" ht="15.75" customHeight="1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</row>
    <row r="176" spans="1:48" ht="15.75" customHeight="1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</row>
    <row r="177" spans="1:48" ht="15.7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</row>
    <row r="178" spans="1:48" ht="15.7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</row>
    <row r="179" spans="1:48" ht="15.7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</row>
    <row r="180" spans="1:48" ht="15.7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</row>
    <row r="181" spans="1:48" ht="15.7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</row>
    <row r="182" spans="1:48" ht="15.7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</row>
    <row r="183" spans="1:48" ht="15.7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</row>
    <row r="184" spans="1:48" ht="15.7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</row>
    <row r="185" spans="1:48" ht="15.7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</row>
    <row r="186" spans="1:48" ht="15.7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</row>
    <row r="187" spans="1:48" ht="15.7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</row>
    <row r="188" spans="1:48" ht="15.7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</row>
    <row r="189" spans="1:48" ht="15.7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</row>
    <row r="190" spans="1:48" ht="15.7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</row>
    <row r="191" spans="1:48" ht="15.7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</row>
    <row r="192" spans="1:48" ht="15.7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</row>
    <row r="193" spans="1:48" ht="15.7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</row>
    <row r="194" spans="1:48" ht="15.7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</row>
    <row r="195" spans="1:48" ht="15.7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</row>
    <row r="196" spans="1:48" ht="15.7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</row>
    <row r="197" spans="1:48" ht="15.7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</row>
    <row r="198" spans="1:48" ht="15.7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</row>
    <row r="199" spans="1:48" ht="15.7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</row>
    <row r="200" spans="1:48" ht="15.7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</row>
    <row r="201" spans="1:48" ht="15.7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</row>
    <row r="202" spans="1:48" ht="15.7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</row>
    <row r="203" spans="1:48" ht="15.7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</row>
    <row r="204" spans="1:48" ht="15.7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</row>
    <row r="205" spans="1:48" ht="15.7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</row>
    <row r="206" spans="1:48" ht="15.7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</row>
    <row r="207" spans="1:48" ht="15.7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</row>
    <row r="208" spans="1:48" ht="15.7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</row>
    <row r="209" spans="1:48" ht="15.7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</row>
    <row r="210" spans="1:48" ht="15.7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</row>
    <row r="211" spans="1:48" ht="15.7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</row>
    <row r="212" spans="1:48" ht="15.7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</row>
    <row r="213" spans="1:48" ht="15.7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</row>
    <row r="214" spans="1:48" ht="15.7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</row>
    <row r="215" spans="1:48" ht="15.7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</row>
    <row r="216" spans="1:48" ht="15.7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</row>
    <row r="217" spans="1:48" ht="15.7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</row>
    <row r="218" spans="1:48" ht="15.7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</row>
    <row r="219" spans="1:48" ht="15.7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</row>
    <row r="220" spans="1:48" ht="15.7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</row>
    <row r="221" spans="1:48" ht="15.7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</row>
    <row r="222" spans="1:48" ht="15.7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</row>
    <row r="223" spans="1:48" ht="15.7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</row>
    <row r="224" spans="1:48" ht="15.7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</row>
    <row r="225" spans="1:48" ht="15.7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</row>
    <row r="226" spans="1:48" ht="15.7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</row>
    <row r="227" spans="1:48" ht="15.7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</row>
    <row r="228" spans="1:48" ht="15.7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</row>
    <row r="229" spans="1:48" ht="15.7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</row>
    <row r="230" spans="1:48" ht="15.7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</row>
    <row r="231" spans="1:48" ht="15.7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</row>
    <row r="232" spans="1:48" ht="15.7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</row>
    <row r="233" spans="1:48" ht="15.7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</row>
    <row r="234" spans="1:48" ht="15.7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</row>
    <row r="235" spans="1:48" ht="15.7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</row>
    <row r="236" spans="1:48" ht="15.7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</row>
    <row r="237" spans="1:48" ht="15.7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</row>
    <row r="238" spans="1:48" ht="15.7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</row>
    <row r="239" spans="1:48" ht="15.7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</row>
    <row r="240" spans="1:48" ht="15.7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</row>
    <row r="241" spans="1:48" ht="15.7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</row>
    <row r="242" spans="1:48" ht="15.7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</row>
    <row r="243" spans="1:48" ht="15.7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</row>
    <row r="244" spans="1:48" ht="15.7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</row>
    <row r="245" spans="1:48" ht="15.7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</row>
    <row r="246" spans="1:48" ht="15.7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</row>
    <row r="247" spans="1:48" ht="15.7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</row>
    <row r="248" spans="1:48" ht="15.7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</row>
    <row r="249" spans="1:48" ht="15.7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</row>
    <row r="250" spans="1:48" ht="15.7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</row>
    <row r="251" spans="1:48" ht="15.7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</row>
    <row r="252" spans="1:48" ht="15.7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</row>
    <row r="253" spans="1:48" ht="15.7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</row>
    <row r="254" spans="1:48" ht="15.7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</row>
    <row r="255" spans="1:48" ht="15.7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</row>
    <row r="256" spans="1:48" ht="15.7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</row>
    <row r="257" spans="1:48" ht="15.7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</row>
    <row r="258" spans="1:48" ht="15.7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</row>
    <row r="259" spans="1:48" ht="15.7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</row>
    <row r="260" spans="1:48" ht="15.7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</row>
    <row r="261" spans="1:48" ht="15.7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</row>
    <row r="262" spans="1:48" ht="15.7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</row>
    <row r="263" spans="1:48" ht="15.7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</row>
    <row r="264" spans="1:48" ht="15.7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</row>
    <row r="265" spans="1:48" ht="15.7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</row>
    <row r="266" spans="1:48" ht="15.7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</row>
    <row r="267" spans="1:48" ht="15.7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</row>
    <row r="268" spans="1:48" ht="15.7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</row>
    <row r="269" spans="1:48" ht="15.7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</row>
    <row r="270" spans="1:48" ht="15.7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</row>
    <row r="271" spans="1:48" ht="15.7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</row>
    <row r="272" spans="1:48" ht="15.7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</row>
    <row r="273" spans="1:48" ht="15.7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</row>
    <row r="274" spans="1:48" ht="15.7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</row>
    <row r="275" spans="1:48" ht="15.7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</row>
    <row r="276" spans="1:48" ht="15.7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</row>
    <row r="277" spans="1:48" ht="15.7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</row>
    <row r="278" spans="1:48" ht="15.7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</row>
    <row r="279" spans="1:48" ht="15.7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</row>
    <row r="280" spans="1:48" ht="15.7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</row>
    <row r="281" spans="1:48" ht="15.7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</row>
    <row r="282" spans="1:48" ht="15.7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</row>
    <row r="283" spans="1:48" ht="15.7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</row>
    <row r="284" spans="1:48" ht="15.7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52"/>
      <c r="AU284" s="52"/>
      <c r="AV284" s="52"/>
    </row>
    <row r="285" spans="1:48" ht="15.7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</row>
    <row r="286" spans="1:48" ht="15.7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</row>
    <row r="287" spans="1:48" ht="15.7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</row>
    <row r="288" spans="1:48" ht="15.7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</row>
    <row r="289" spans="1:48" ht="15.7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</row>
    <row r="290" spans="1:48" ht="15.7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</row>
    <row r="291" spans="1:48" ht="15.7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</row>
    <row r="292" spans="1:48" ht="15.7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</row>
    <row r="293" spans="1:48" ht="15.7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</row>
    <row r="294" spans="1:48" ht="15.7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</row>
    <row r="295" spans="1:48" ht="15.7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</row>
    <row r="296" spans="1:48" ht="15.7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</row>
    <row r="297" spans="1:48" ht="15.7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</row>
    <row r="298" spans="1:48" ht="15.7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</row>
    <row r="299" spans="1:48" ht="15.7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  <c r="AU299" s="52"/>
      <c r="AV299" s="52"/>
    </row>
    <row r="300" spans="1:48" ht="15.7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</row>
    <row r="301" spans="1:48" ht="15.7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</row>
    <row r="302" spans="1:48" ht="15.7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</row>
    <row r="303" spans="1:48" ht="15.7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52"/>
      <c r="AU303" s="52"/>
      <c r="AV303" s="52"/>
    </row>
    <row r="304" spans="1:48" ht="15.7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  <c r="AU304" s="52"/>
      <c r="AV304" s="52"/>
    </row>
    <row r="305" spans="1:48" ht="15.7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52"/>
      <c r="AU305" s="52"/>
      <c r="AV305" s="52"/>
    </row>
    <row r="306" spans="1:48" ht="15.7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52"/>
      <c r="AU306" s="52"/>
      <c r="AV306" s="52"/>
    </row>
    <row r="307" spans="1:48" ht="15.7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</row>
    <row r="308" spans="1:48" ht="15.7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</row>
    <row r="309" spans="1:48" ht="15.7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</row>
    <row r="310" spans="1:48" ht="15.7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</row>
    <row r="311" spans="1:48" ht="15.7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</row>
    <row r="312" spans="1:48" ht="15.7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</row>
    <row r="313" spans="1:48" ht="15.7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  <c r="AU313" s="52"/>
      <c r="AV313" s="52"/>
    </row>
    <row r="314" spans="1:48" ht="15.7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  <c r="AU314" s="52"/>
      <c r="AV314" s="52"/>
    </row>
    <row r="315" spans="1:48" ht="15.7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  <c r="AU315" s="52"/>
      <c r="AV315" s="52"/>
    </row>
    <row r="316" spans="1:48" ht="15.7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52"/>
    </row>
    <row r="317" spans="1:48" ht="15.7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</row>
    <row r="318" spans="1:48" ht="15.7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</row>
    <row r="319" spans="1:48" ht="15.7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</row>
    <row r="320" spans="1:48" ht="15.7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52"/>
    </row>
    <row r="321" spans="1:48" ht="15.7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</row>
    <row r="322" spans="1:48" ht="15.7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</row>
    <row r="323" spans="1:48" ht="15.7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</row>
    <row r="324" spans="1:48" ht="15.7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  <c r="AU324" s="52"/>
      <c r="AV324" s="52"/>
    </row>
    <row r="325" spans="1:48" ht="15.7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</row>
    <row r="326" spans="1:48" ht="15.7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</row>
    <row r="327" spans="1:48" ht="15.7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</row>
    <row r="328" spans="1:48" ht="15.7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</row>
    <row r="329" spans="1:48" ht="15.7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</row>
    <row r="330" spans="1:48" ht="15.7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</row>
    <row r="331" spans="1:48" ht="15.7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</row>
    <row r="332" spans="1:48" ht="15.7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</row>
    <row r="333" spans="1:48" ht="15.7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52"/>
      <c r="AU333" s="52"/>
      <c r="AV333" s="52"/>
    </row>
    <row r="334" spans="1:48" ht="15.7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52"/>
      <c r="AU334" s="52"/>
      <c r="AV334" s="52"/>
    </row>
    <row r="335" spans="1:48" ht="15.7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  <c r="AU335" s="52"/>
      <c r="AV335" s="52"/>
    </row>
    <row r="336" spans="1:48" ht="15.7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</row>
    <row r="337" spans="1:48" ht="15.7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</row>
    <row r="338" spans="1:48" ht="15.7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</row>
    <row r="339" spans="1:48" ht="15.7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</row>
    <row r="340" spans="1:48" ht="15.7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</row>
    <row r="341" spans="1:48" ht="15.7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52"/>
      <c r="AU341" s="52"/>
      <c r="AV341" s="52"/>
    </row>
    <row r="342" spans="1:48" ht="15.7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</row>
    <row r="343" spans="1:48" ht="15.7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  <c r="AU343" s="52"/>
      <c r="AV343" s="52"/>
    </row>
    <row r="344" spans="1:48" ht="15.7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</row>
    <row r="345" spans="1:48" ht="15.7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  <c r="AU345" s="52"/>
      <c r="AV345" s="52"/>
    </row>
    <row r="346" spans="1:48" ht="15.7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</row>
    <row r="347" spans="1:48" ht="15.7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52"/>
      <c r="AU347" s="52"/>
      <c r="AV347" s="52"/>
    </row>
    <row r="348" spans="1:48" ht="15.7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</row>
    <row r="349" spans="1:48" ht="15.7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</row>
    <row r="350" spans="1:48" ht="15.7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  <c r="AU350" s="52"/>
      <c r="AV350" s="52"/>
    </row>
    <row r="351" spans="1:48" ht="15.7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</row>
    <row r="352" spans="1:48" ht="15.7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</row>
    <row r="353" spans="1:48" ht="15.7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  <c r="AU353" s="52"/>
      <c r="AV353" s="52"/>
    </row>
    <row r="354" spans="1:48" ht="15.7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  <c r="AU354" s="52"/>
      <c r="AV354" s="52"/>
    </row>
    <row r="355" spans="1:48" ht="15.7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</row>
    <row r="356" spans="1:48" ht="15.7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  <c r="AU356" s="52"/>
      <c r="AV356" s="52"/>
    </row>
    <row r="357" spans="1:48" ht="15.7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</row>
    <row r="358" spans="1:48" ht="15.7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  <c r="AU358" s="52"/>
      <c r="AV358" s="52"/>
    </row>
    <row r="359" spans="1:48" ht="15.7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  <c r="AU359" s="52"/>
      <c r="AV359" s="52"/>
    </row>
    <row r="360" spans="1:48" ht="15.7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</row>
    <row r="361" spans="1:48" ht="15.7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</row>
    <row r="362" spans="1:48" ht="15.7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</row>
    <row r="363" spans="1:48" ht="15.7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</row>
    <row r="364" spans="1:48" ht="15.7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</row>
    <row r="365" spans="1:48" ht="15.7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</row>
    <row r="366" spans="1:48" ht="15.7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</row>
    <row r="367" spans="1:48" ht="15.7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</row>
    <row r="368" spans="1:48" ht="15.7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</row>
    <row r="369" spans="1:48" ht="15.7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</row>
    <row r="370" spans="1:48" ht="15.7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</row>
    <row r="371" spans="1:48" ht="15.7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</row>
    <row r="372" spans="1:48" ht="15.7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</row>
    <row r="373" spans="1:48" ht="15.7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</row>
    <row r="374" spans="1:48" ht="15.7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</row>
    <row r="375" spans="1:48" ht="15.7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</row>
    <row r="376" spans="1:48" ht="15.7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</row>
    <row r="377" spans="1:48" ht="15.7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</row>
    <row r="378" spans="1:48" ht="15.7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</row>
    <row r="379" spans="1:48" ht="15.7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</row>
    <row r="380" spans="1:48" ht="15.7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</row>
    <row r="381" spans="1:48" ht="15.7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</row>
    <row r="382" spans="1:48" ht="15.7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</row>
    <row r="383" spans="1:48" ht="15.7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</row>
    <row r="384" spans="1:48" ht="15.7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</row>
    <row r="385" spans="1:48" ht="15.7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</row>
    <row r="386" spans="1:48" ht="15.7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</row>
    <row r="387" spans="1:48" ht="15.7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</row>
    <row r="388" spans="1:48" ht="15.7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</row>
    <row r="389" spans="1:48" ht="15.7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</row>
    <row r="390" spans="1:48" ht="15.7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</row>
    <row r="391" spans="1:48" ht="15.7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</row>
    <row r="392" spans="1:48" ht="15.7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</row>
    <row r="393" spans="1:48" ht="15.7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</row>
    <row r="394" spans="1:48" ht="15.7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</row>
    <row r="395" spans="1:48" ht="15.7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</row>
    <row r="396" spans="1:48" ht="15.7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</row>
    <row r="397" spans="1:48" ht="15.7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</row>
    <row r="398" spans="1:48" ht="15.7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</row>
    <row r="399" spans="1:48" ht="15.7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  <c r="AU399" s="52"/>
      <c r="AV399" s="52"/>
    </row>
    <row r="400" spans="1:48" ht="15.7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</row>
    <row r="401" spans="1:48" ht="15.7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</row>
    <row r="402" spans="1:48" ht="15.7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2"/>
    </row>
    <row r="403" spans="1:48" ht="15.7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</row>
    <row r="404" spans="1:48" ht="15.7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</row>
    <row r="405" spans="1:48" ht="15.7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</row>
    <row r="406" spans="1:48" ht="15.7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</row>
    <row r="407" spans="1:48" ht="15.7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</row>
    <row r="408" spans="1:48" ht="15.7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</row>
    <row r="409" spans="1:48" ht="15.7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</row>
    <row r="410" spans="1:48" ht="15.7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</row>
    <row r="411" spans="1:48" ht="15.7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</row>
    <row r="412" spans="1:48" ht="15.7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</row>
    <row r="413" spans="1:48" ht="15.7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</row>
    <row r="414" spans="1:48" ht="15.7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</row>
    <row r="415" spans="1:48" ht="15.7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</row>
    <row r="416" spans="1:48" ht="15.7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</row>
    <row r="417" spans="1:48" ht="15.7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</row>
    <row r="418" spans="1:48" ht="15.7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</row>
    <row r="419" spans="1:48" ht="15.7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</row>
    <row r="420" spans="1:48" ht="15.7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</row>
    <row r="421" spans="1:48" ht="15.7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</row>
    <row r="422" spans="1:48" ht="15.7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</row>
    <row r="423" spans="1:48" ht="15.7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</row>
    <row r="424" spans="1:48" ht="15.7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</row>
    <row r="425" spans="1:48" ht="15.7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</row>
    <row r="426" spans="1:48" ht="15.7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</row>
    <row r="427" spans="1:48" ht="15.7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</row>
    <row r="428" spans="1:48" ht="15.7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52"/>
    </row>
    <row r="429" spans="1:48" ht="15.7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52"/>
      <c r="AU429" s="52"/>
      <c r="AV429" s="52"/>
    </row>
    <row r="430" spans="1:48" ht="15.7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52"/>
    </row>
    <row r="431" spans="1:48" ht="15.7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52"/>
    </row>
    <row r="432" spans="1:48" ht="15.7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  <c r="AU432" s="52"/>
      <c r="AV432" s="52"/>
    </row>
    <row r="433" spans="1:48" ht="15.7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</row>
    <row r="434" spans="1:48" ht="15.7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</row>
    <row r="435" spans="1:48" ht="15.7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</row>
    <row r="436" spans="1:48" ht="15.7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  <c r="AU436" s="52"/>
      <c r="AV436" s="52"/>
    </row>
    <row r="437" spans="1:48" ht="15.7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  <c r="AU437" s="52"/>
      <c r="AV437" s="52"/>
    </row>
    <row r="438" spans="1:48" ht="15.7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2"/>
      <c r="AV438" s="52"/>
    </row>
    <row r="439" spans="1:48" ht="15.7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  <c r="AU439" s="52"/>
      <c r="AV439" s="52"/>
    </row>
    <row r="440" spans="1:48" ht="15.7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  <c r="AU440" s="52"/>
      <c r="AV440" s="52"/>
    </row>
    <row r="441" spans="1:48" ht="15.7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52"/>
    </row>
    <row r="442" spans="1:48" ht="15.7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</row>
    <row r="443" spans="1:48" ht="15.7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52"/>
    </row>
    <row r="444" spans="1:48" ht="15.7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</row>
    <row r="445" spans="1:48" ht="15.7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</row>
    <row r="446" spans="1:48" ht="15.7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</row>
    <row r="447" spans="1:48" ht="15.7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52"/>
    </row>
    <row r="448" spans="1:48" ht="15.7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</row>
    <row r="449" spans="1:48" ht="15.7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52"/>
    </row>
    <row r="450" spans="1:48" ht="15.7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  <c r="AU450" s="52"/>
      <c r="AV450" s="52"/>
    </row>
    <row r="451" spans="1:48" ht="15.7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  <c r="AU451" s="52"/>
      <c r="AV451" s="52"/>
    </row>
    <row r="452" spans="1:48" ht="15.7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52"/>
    </row>
    <row r="453" spans="1:48" ht="15.7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52"/>
    </row>
    <row r="454" spans="1:48" ht="15.7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  <c r="AU454" s="52"/>
      <c r="AV454" s="52"/>
    </row>
    <row r="455" spans="1:48" ht="15.7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</row>
    <row r="456" spans="1:48" ht="15.7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</row>
    <row r="457" spans="1:48" ht="15.7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</row>
    <row r="458" spans="1:48" ht="15.7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</row>
    <row r="459" spans="1:48" ht="15.7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</row>
    <row r="460" spans="1:48" ht="15.7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</row>
    <row r="461" spans="1:48" ht="15.7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</row>
    <row r="462" spans="1:48" ht="15.7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</row>
    <row r="463" spans="1:48" ht="15.7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</row>
    <row r="464" spans="1:48" ht="15.7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</row>
    <row r="465" spans="1:48" ht="15.7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</row>
    <row r="466" spans="1:48" ht="15.7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</row>
    <row r="467" spans="1:48" ht="15.7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</row>
    <row r="468" spans="1:48" ht="15.7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52"/>
    </row>
    <row r="469" spans="1:48" ht="15.7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</row>
    <row r="470" spans="1:48" ht="15.7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</row>
    <row r="471" spans="1:48" ht="15.7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</row>
    <row r="472" spans="1:48" ht="15.7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</row>
    <row r="473" spans="1:48" ht="15.7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</row>
    <row r="474" spans="1:48" ht="15.7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</row>
    <row r="475" spans="1:48" ht="15.7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</row>
    <row r="476" spans="1:48" ht="15.7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</row>
    <row r="477" spans="1:48" ht="15.7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</row>
    <row r="478" spans="1:48" ht="15.7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</row>
    <row r="479" spans="1:48" ht="15.7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</row>
    <row r="480" spans="1:48" ht="15.7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</row>
    <row r="481" spans="1:48" ht="15.7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</row>
    <row r="482" spans="1:48" ht="15.7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</row>
    <row r="483" spans="1:48" ht="15.7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</row>
    <row r="484" spans="1:48" ht="15.7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</row>
    <row r="485" spans="1:48" ht="15.7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</row>
    <row r="486" spans="1:48" ht="15.7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</row>
    <row r="487" spans="1:48" ht="15.7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</row>
    <row r="488" spans="1:48" ht="15.7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</row>
    <row r="489" spans="1:48" ht="15.7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52"/>
    </row>
    <row r="490" spans="1:48" ht="15.7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52"/>
    </row>
    <row r="491" spans="1:48" ht="15.7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52"/>
    </row>
    <row r="492" spans="1:48" ht="15.7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  <c r="AU492" s="52"/>
      <c r="AV492" s="52"/>
    </row>
    <row r="493" spans="1:48" ht="15.7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</row>
    <row r="494" spans="1:48" ht="15.7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</row>
    <row r="495" spans="1:48" ht="15.7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  <c r="AU495" s="52"/>
      <c r="AV495" s="52"/>
    </row>
    <row r="496" spans="1:48" ht="15.7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  <c r="AU496" s="52"/>
      <c r="AV496" s="52"/>
    </row>
    <row r="497" spans="1:48" ht="15.7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  <c r="AU497" s="52"/>
      <c r="AV497" s="52"/>
    </row>
    <row r="498" spans="1:48" ht="15.7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52"/>
      <c r="AU498" s="52"/>
      <c r="AV498" s="52"/>
    </row>
    <row r="499" spans="1:48" ht="15.7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52"/>
      <c r="AU499" s="52"/>
      <c r="AV499" s="52"/>
    </row>
    <row r="500" spans="1:48" ht="15.7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  <c r="AU500" s="52"/>
      <c r="AV500" s="52"/>
    </row>
    <row r="501" spans="1:48" ht="15.7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  <c r="AU501" s="52"/>
      <c r="AV501" s="52"/>
    </row>
    <row r="502" spans="1:48" ht="15.7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52"/>
      <c r="AU502" s="52"/>
      <c r="AV502" s="52"/>
    </row>
    <row r="503" spans="1:48" ht="15.7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52"/>
      <c r="AU503" s="52"/>
      <c r="AV503" s="52"/>
    </row>
    <row r="504" spans="1:48" ht="15.7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  <c r="AU504" s="52"/>
      <c r="AV504" s="52"/>
    </row>
    <row r="505" spans="1:48" ht="15.7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  <c r="AU505" s="52"/>
      <c r="AV505" s="52"/>
    </row>
    <row r="506" spans="1:48" ht="15.7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</row>
    <row r="507" spans="1:48" ht="15.7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  <c r="AU507" s="52"/>
      <c r="AV507" s="52"/>
    </row>
    <row r="508" spans="1:48" ht="15.7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  <c r="AU508" s="52"/>
      <c r="AV508" s="52"/>
    </row>
    <row r="509" spans="1:48" ht="15.7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  <c r="AU509" s="52"/>
      <c r="AV509" s="52"/>
    </row>
    <row r="510" spans="1:48" ht="15.7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  <c r="AU510" s="52"/>
      <c r="AV510" s="52"/>
    </row>
    <row r="511" spans="1:48" ht="15.7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  <c r="AU511" s="52"/>
      <c r="AV511" s="52"/>
    </row>
    <row r="512" spans="1:48" ht="15.7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52"/>
      <c r="AU512" s="52"/>
      <c r="AV512" s="52"/>
    </row>
    <row r="513" spans="1:48" ht="15.7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  <c r="AU513" s="52"/>
      <c r="AV513" s="52"/>
    </row>
    <row r="514" spans="1:48" ht="15.7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52"/>
    </row>
    <row r="515" spans="1:48" ht="15.7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  <c r="AU515" s="52"/>
      <c r="AV515" s="52"/>
    </row>
    <row r="516" spans="1:48" ht="15.7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  <c r="AU516" s="52"/>
      <c r="AV516" s="52"/>
    </row>
    <row r="517" spans="1:48" ht="15.7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52"/>
      <c r="AU517" s="52"/>
      <c r="AV517" s="52"/>
    </row>
    <row r="518" spans="1:48" ht="15.7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52"/>
    </row>
    <row r="519" spans="1:48" ht="15.7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  <c r="AU519" s="52"/>
      <c r="AV519" s="52"/>
    </row>
    <row r="520" spans="1:48" ht="15.7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  <c r="AU520" s="52"/>
      <c r="AV520" s="52"/>
    </row>
    <row r="521" spans="1:48" ht="15.7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52"/>
      <c r="AU521" s="52"/>
      <c r="AV521" s="52"/>
    </row>
    <row r="522" spans="1:48" ht="15.7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52"/>
      <c r="AU522" s="52"/>
      <c r="AV522" s="52"/>
    </row>
    <row r="523" spans="1:48" ht="15.7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  <c r="AU523" s="52"/>
      <c r="AV523" s="52"/>
    </row>
    <row r="524" spans="1:48" ht="15.7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  <c r="AU524" s="52"/>
      <c r="AV524" s="52"/>
    </row>
    <row r="525" spans="1:48" ht="15.7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52"/>
      <c r="AU525" s="52"/>
      <c r="AV525" s="52"/>
    </row>
    <row r="526" spans="1:48" ht="15.7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52"/>
      <c r="AU526" s="52"/>
      <c r="AV526" s="52"/>
    </row>
    <row r="527" spans="1:48" ht="15.7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  <c r="AU527" s="52"/>
      <c r="AV527" s="52"/>
    </row>
    <row r="528" spans="1:48" ht="15.7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52"/>
      <c r="AU528" s="52"/>
      <c r="AV528" s="52"/>
    </row>
    <row r="529" spans="1:48" ht="15.7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  <c r="AU529" s="52"/>
      <c r="AV529" s="52"/>
    </row>
    <row r="530" spans="1:48" ht="15.7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</row>
    <row r="531" spans="1:48" ht="15.7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  <c r="AU531" s="52"/>
      <c r="AV531" s="52"/>
    </row>
    <row r="532" spans="1:48" ht="15.7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52"/>
      <c r="AU532" s="52"/>
      <c r="AV532" s="52"/>
    </row>
    <row r="533" spans="1:48" ht="15.7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  <c r="AU533" s="52"/>
      <c r="AV533" s="52"/>
    </row>
    <row r="534" spans="1:48" ht="15.7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52"/>
      <c r="AU534" s="52"/>
      <c r="AV534" s="52"/>
    </row>
    <row r="535" spans="1:48" ht="15.7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  <c r="AU535" s="52"/>
      <c r="AV535" s="52"/>
    </row>
    <row r="536" spans="1:48" ht="15.7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52"/>
      <c r="AU536" s="52"/>
      <c r="AV536" s="52"/>
    </row>
    <row r="537" spans="1:48" ht="15.7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52"/>
    </row>
    <row r="538" spans="1:48" ht="15.7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  <c r="AU538" s="52"/>
      <c r="AV538" s="52"/>
    </row>
    <row r="539" spans="1:48" ht="15.7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52"/>
      <c r="AU539" s="52"/>
      <c r="AV539" s="52"/>
    </row>
    <row r="540" spans="1:48" ht="15.7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  <c r="AU540" s="52"/>
      <c r="AV540" s="52"/>
    </row>
    <row r="541" spans="1:48" ht="15.7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  <c r="AU541" s="52"/>
      <c r="AV541" s="52"/>
    </row>
    <row r="542" spans="1:48" ht="15.7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</row>
    <row r="543" spans="1:48" ht="15.7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52"/>
    </row>
    <row r="544" spans="1:48" ht="15.7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  <c r="AU544" s="52"/>
      <c r="AV544" s="52"/>
    </row>
    <row r="545" spans="1:48" ht="15.7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  <c r="AU545" s="52"/>
      <c r="AV545" s="52"/>
    </row>
    <row r="546" spans="1:48" ht="15.7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  <c r="AU546" s="52"/>
      <c r="AV546" s="52"/>
    </row>
    <row r="547" spans="1:48" ht="15.7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  <c r="AU547" s="52"/>
      <c r="AV547" s="52"/>
    </row>
    <row r="548" spans="1:48" ht="15.7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52"/>
      <c r="AU548" s="52"/>
      <c r="AV548" s="52"/>
    </row>
    <row r="549" spans="1:48" ht="15.7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52"/>
      <c r="AU549" s="52"/>
      <c r="AV549" s="52"/>
    </row>
    <row r="550" spans="1:48" ht="15.7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52"/>
      <c r="AU550" s="52"/>
      <c r="AV550" s="52"/>
    </row>
    <row r="551" spans="1:48" ht="15.7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52"/>
    </row>
    <row r="552" spans="1:48" ht="15.7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52"/>
    </row>
    <row r="553" spans="1:48" ht="15.7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52"/>
      <c r="AU553" s="52"/>
      <c r="AV553" s="52"/>
    </row>
    <row r="554" spans="1:48" ht="15.7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</row>
    <row r="555" spans="1:48" ht="15.7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  <c r="AU555" s="52"/>
      <c r="AV555" s="52"/>
    </row>
    <row r="556" spans="1:48" ht="15.7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52"/>
    </row>
    <row r="557" spans="1:48" ht="15.7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52"/>
      <c r="AU557" s="52"/>
      <c r="AV557" s="52"/>
    </row>
    <row r="558" spans="1:48" ht="15.7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52"/>
    </row>
    <row r="559" spans="1:48" ht="15.7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52"/>
      <c r="AU559" s="52"/>
      <c r="AV559" s="52"/>
    </row>
    <row r="560" spans="1:48" ht="15.7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52"/>
      <c r="AU560" s="52"/>
      <c r="AV560" s="52"/>
    </row>
    <row r="561" spans="1:48" ht="15.7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52"/>
    </row>
    <row r="562" spans="1:48" ht="15.7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52"/>
      <c r="AU562" s="52"/>
      <c r="AV562" s="52"/>
    </row>
    <row r="563" spans="1:48" ht="15.7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52"/>
    </row>
    <row r="564" spans="1:48" ht="15.7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52"/>
      <c r="AU564" s="52"/>
      <c r="AV564" s="52"/>
    </row>
    <row r="565" spans="1:48" ht="15.7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52"/>
      <c r="AU565" s="52"/>
      <c r="AV565" s="52"/>
    </row>
    <row r="566" spans="1:48" ht="15.7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52"/>
    </row>
    <row r="567" spans="1:48" ht="15.7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  <c r="AU567" s="52"/>
      <c r="AV567" s="52"/>
    </row>
    <row r="568" spans="1:48" ht="15.7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52"/>
      <c r="AU568" s="52"/>
      <c r="AV568" s="52"/>
    </row>
    <row r="569" spans="1:48" ht="15.7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52"/>
    </row>
    <row r="570" spans="1:48" ht="15.7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52"/>
      <c r="AU570" s="52"/>
      <c r="AV570" s="52"/>
    </row>
    <row r="571" spans="1:48" ht="15.7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52"/>
      <c r="AU571" s="52"/>
      <c r="AV571" s="52"/>
    </row>
    <row r="572" spans="1:48" ht="15.7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  <c r="AU572" s="52"/>
      <c r="AV572" s="52"/>
    </row>
    <row r="573" spans="1:48" ht="15.7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52"/>
      <c r="AU573" s="52"/>
      <c r="AV573" s="52"/>
    </row>
    <row r="574" spans="1:48" ht="15.7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52"/>
      <c r="AU574" s="52"/>
      <c r="AV574" s="52"/>
    </row>
    <row r="575" spans="1:48" ht="15.7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52"/>
      <c r="AU575" s="52"/>
      <c r="AV575" s="52"/>
    </row>
    <row r="576" spans="1:48" ht="15.7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52"/>
      <c r="AU576" s="52"/>
      <c r="AV576" s="52"/>
    </row>
    <row r="577" spans="1:48" ht="15.7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52"/>
      <c r="AU577" s="52"/>
      <c r="AV577" s="52"/>
    </row>
    <row r="578" spans="1:48" ht="15.7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  <c r="AU578" s="52"/>
      <c r="AV578" s="52"/>
    </row>
    <row r="579" spans="1:48" ht="15.7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  <c r="AU579" s="52"/>
      <c r="AV579" s="52"/>
    </row>
    <row r="580" spans="1:48" ht="15.7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52"/>
      <c r="AU580" s="52"/>
      <c r="AV580" s="52"/>
    </row>
    <row r="581" spans="1:48" ht="15.7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</row>
    <row r="582" spans="1:48" ht="15.7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  <c r="AU582" s="52"/>
      <c r="AV582" s="52"/>
    </row>
    <row r="583" spans="1:48" ht="15.7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52"/>
      <c r="AU583" s="52"/>
      <c r="AV583" s="52"/>
    </row>
    <row r="584" spans="1:48" ht="15.7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52"/>
      <c r="AU584" s="52"/>
      <c r="AV584" s="52"/>
    </row>
    <row r="585" spans="1:48" ht="15.7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52"/>
      <c r="AU585" s="52"/>
      <c r="AV585" s="52"/>
    </row>
    <row r="586" spans="1:48" ht="15.7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  <c r="AU586" s="52"/>
      <c r="AV586" s="52"/>
    </row>
    <row r="587" spans="1:48" ht="15.7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52"/>
      <c r="AU587" s="52"/>
      <c r="AV587" s="52"/>
    </row>
    <row r="588" spans="1:48" ht="15.7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  <c r="AU588" s="52"/>
      <c r="AV588" s="52"/>
    </row>
    <row r="589" spans="1:48" ht="15.7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  <c r="AU589" s="52"/>
      <c r="AV589" s="52"/>
    </row>
    <row r="590" spans="1:48" ht="15.7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  <c r="AU590" s="52"/>
      <c r="AV590" s="52"/>
    </row>
    <row r="591" spans="1:48" ht="15.7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52"/>
      <c r="AU591" s="52"/>
      <c r="AV591" s="52"/>
    </row>
    <row r="592" spans="1:48" ht="15.7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  <c r="AU592" s="52"/>
      <c r="AV592" s="52"/>
    </row>
    <row r="593" spans="1:48" ht="15.7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52"/>
      <c r="AU593" s="52"/>
      <c r="AV593" s="52"/>
    </row>
    <row r="594" spans="1:48" ht="15.7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52"/>
      <c r="AU594" s="52"/>
      <c r="AV594" s="52"/>
    </row>
    <row r="595" spans="1:48" ht="15.7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  <c r="AU595" s="52"/>
      <c r="AV595" s="52"/>
    </row>
    <row r="596" spans="1:48" ht="15.7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52"/>
      <c r="AU596" s="52"/>
      <c r="AV596" s="52"/>
    </row>
    <row r="597" spans="1:48" ht="15.7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  <c r="AU597" s="52"/>
      <c r="AV597" s="52"/>
    </row>
    <row r="598" spans="1:48" ht="15.7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52"/>
      <c r="AU598" s="52"/>
      <c r="AV598" s="52"/>
    </row>
    <row r="599" spans="1:48" ht="15.7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52"/>
      <c r="AU599" s="52"/>
      <c r="AV599" s="52"/>
    </row>
    <row r="600" spans="1:48" ht="15.7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52"/>
      <c r="AU600" s="52"/>
      <c r="AV600" s="52"/>
    </row>
    <row r="601" spans="1:48" ht="15.7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52"/>
      <c r="AU601" s="52"/>
      <c r="AV601" s="52"/>
    </row>
    <row r="602" spans="1:48" ht="15.7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  <c r="AU602" s="52"/>
      <c r="AV602" s="52"/>
    </row>
    <row r="603" spans="1:48" ht="15.7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52"/>
      <c r="AU603" s="52"/>
      <c r="AV603" s="52"/>
    </row>
    <row r="604" spans="1:48" ht="15.7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52"/>
      <c r="AU604" s="52"/>
      <c r="AV604" s="52"/>
    </row>
    <row r="605" spans="1:48" ht="15.7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52"/>
      <c r="AU605" s="52"/>
      <c r="AV605" s="52"/>
    </row>
    <row r="606" spans="1:48" ht="15.7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52"/>
      <c r="AU606" s="52"/>
      <c r="AV606" s="52"/>
    </row>
    <row r="607" spans="1:48" ht="15.7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52"/>
      <c r="AU607" s="52"/>
      <c r="AV607" s="52"/>
    </row>
    <row r="608" spans="1:48" ht="15.7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52"/>
      <c r="AU608" s="52"/>
      <c r="AV608" s="52"/>
    </row>
    <row r="609" spans="1:48" ht="15.7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52"/>
      <c r="AU609" s="52"/>
      <c r="AV609" s="52"/>
    </row>
    <row r="610" spans="1:48" ht="15.7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52"/>
      <c r="AU610" s="52"/>
      <c r="AV610" s="52"/>
    </row>
    <row r="611" spans="1:48" ht="15.7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52"/>
      <c r="AU611" s="52"/>
      <c r="AV611" s="52"/>
    </row>
    <row r="612" spans="1:48" ht="15.7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52"/>
      <c r="AU612" s="52"/>
      <c r="AV612" s="52"/>
    </row>
    <row r="613" spans="1:48" ht="15.7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52"/>
      <c r="AU613" s="52"/>
      <c r="AV613" s="52"/>
    </row>
    <row r="614" spans="1:48" ht="15.7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52"/>
      <c r="AU614" s="52"/>
      <c r="AV614" s="52"/>
    </row>
    <row r="615" spans="1:48" ht="15.7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52"/>
      <c r="AU615" s="52"/>
      <c r="AV615" s="52"/>
    </row>
    <row r="616" spans="1:48" ht="15.7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52"/>
      <c r="AU616" s="52"/>
      <c r="AV616" s="52"/>
    </row>
    <row r="617" spans="1:48" ht="15.7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52"/>
      <c r="AU617" s="52"/>
      <c r="AV617" s="52"/>
    </row>
    <row r="618" spans="1:48" ht="15.7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52"/>
      <c r="AU618" s="52"/>
      <c r="AV618" s="52"/>
    </row>
    <row r="619" spans="1:48" ht="15.7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52"/>
      <c r="AU619" s="52"/>
      <c r="AV619" s="52"/>
    </row>
    <row r="620" spans="1:48" ht="15.7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52"/>
      <c r="AU620" s="52"/>
      <c r="AV620" s="52"/>
    </row>
    <row r="621" spans="1:48" ht="15.7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52"/>
      <c r="AU621" s="52"/>
      <c r="AV621" s="52"/>
    </row>
    <row r="622" spans="1:48" ht="15.7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52"/>
      <c r="AU622" s="52"/>
      <c r="AV622" s="52"/>
    </row>
    <row r="623" spans="1:48" ht="15.7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52"/>
      <c r="AU623" s="52"/>
      <c r="AV623" s="52"/>
    </row>
    <row r="624" spans="1:48" ht="15.7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52"/>
      <c r="AU624" s="52"/>
      <c r="AV624" s="52"/>
    </row>
    <row r="625" spans="1:48" ht="15.7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52"/>
      <c r="AU625" s="52"/>
      <c r="AV625" s="52"/>
    </row>
    <row r="626" spans="1:48" ht="15.7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  <c r="AU626" s="52"/>
      <c r="AV626" s="52"/>
    </row>
    <row r="627" spans="1:48" ht="15.7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52"/>
      <c r="AU627" s="52"/>
      <c r="AV627" s="52"/>
    </row>
    <row r="628" spans="1:48" ht="15.7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52"/>
      <c r="AU628" s="52"/>
      <c r="AV628" s="52"/>
    </row>
    <row r="629" spans="1:48" ht="15.7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52"/>
      <c r="AU629" s="52"/>
      <c r="AV629" s="52"/>
    </row>
    <row r="630" spans="1:48" ht="15.7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52"/>
      <c r="AU630" s="52"/>
      <c r="AV630" s="52"/>
    </row>
    <row r="631" spans="1:48" ht="15.7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52"/>
      <c r="AU631" s="52"/>
      <c r="AV631" s="52"/>
    </row>
    <row r="632" spans="1:48" ht="15.7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52"/>
      <c r="AU632" s="52"/>
      <c r="AV632" s="52"/>
    </row>
    <row r="633" spans="1:48" ht="15.7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52"/>
      <c r="AU633" s="52"/>
      <c r="AV633" s="52"/>
    </row>
    <row r="634" spans="1:48" ht="15.7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52"/>
      <c r="AU634" s="52"/>
      <c r="AV634" s="52"/>
    </row>
    <row r="635" spans="1:48" ht="15.7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52"/>
      <c r="AU635" s="52"/>
      <c r="AV635" s="52"/>
    </row>
    <row r="636" spans="1:48" ht="15.7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52"/>
      <c r="AU636" s="52"/>
      <c r="AV636" s="52"/>
    </row>
    <row r="637" spans="1:48" ht="15.7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52"/>
      <c r="AU637" s="52"/>
      <c r="AV637" s="52"/>
    </row>
    <row r="638" spans="1:48" ht="15.7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52"/>
      <c r="AU638" s="52"/>
      <c r="AV638" s="52"/>
    </row>
    <row r="639" spans="1:48" ht="15.7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52"/>
      <c r="AU639" s="52"/>
      <c r="AV639" s="52"/>
    </row>
    <row r="640" spans="1:48" ht="15.7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  <c r="AU640" s="52"/>
      <c r="AV640" s="52"/>
    </row>
    <row r="641" spans="1:48" ht="15.7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  <c r="AU641" s="52"/>
      <c r="AV641" s="52"/>
    </row>
    <row r="642" spans="1:48" ht="15.7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  <c r="AU642" s="52"/>
      <c r="AV642" s="52"/>
    </row>
    <row r="643" spans="1:48" ht="15.7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  <c r="AU643" s="52"/>
      <c r="AV643" s="52"/>
    </row>
    <row r="644" spans="1:48" ht="15.7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</row>
    <row r="645" spans="1:48" ht="15.7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52"/>
      <c r="AU645" s="52"/>
      <c r="AV645" s="52"/>
    </row>
    <row r="646" spans="1:48" ht="15.7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52"/>
      <c r="AU646" s="52"/>
      <c r="AV646" s="52"/>
    </row>
    <row r="647" spans="1:48" ht="15.7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  <c r="AU647" s="52"/>
      <c r="AV647" s="52"/>
    </row>
    <row r="648" spans="1:48" ht="15.7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52"/>
      <c r="AU648" s="52"/>
      <c r="AV648" s="52"/>
    </row>
    <row r="649" spans="1:48" ht="15.7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52"/>
      <c r="AU649" s="52"/>
      <c r="AV649" s="52"/>
    </row>
    <row r="650" spans="1:48" ht="15.7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  <c r="AU650" s="52"/>
      <c r="AV650" s="52"/>
    </row>
    <row r="651" spans="1:48" ht="15.7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52"/>
      <c r="AU651" s="52"/>
      <c r="AV651" s="52"/>
    </row>
    <row r="652" spans="1:48" ht="15.7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52"/>
      <c r="AU652" s="52"/>
      <c r="AV652" s="52"/>
    </row>
    <row r="653" spans="1:48" ht="15.7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52"/>
      <c r="AU653" s="52"/>
      <c r="AV653" s="52"/>
    </row>
    <row r="654" spans="1:48" ht="15.7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52"/>
      <c r="AU654" s="52"/>
      <c r="AV654" s="52"/>
    </row>
    <row r="655" spans="1:48" ht="15.7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52"/>
      <c r="AU655" s="52"/>
      <c r="AV655" s="52"/>
    </row>
    <row r="656" spans="1:48" ht="15.7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52"/>
      <c r="AU656" s="52"/>
      <c r="AV656" s="52"/>
    </row>
    <row r="657" spans="1:48" ht="15.7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52"/>
      <c r="AU657" s="52"/>
      <c r="AV657" s="52"/>
    </row>
    <row r="658" spans="1:48" ht="15.7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52"/>
      <c r="AU658" s="52"/>
      <c r="AV658" s="52"/>
    </row>
    <row r="659" spans="1:48" ht="15.7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52"/>
      <c r="AU659" s="52"/>
      <c r="AV659" s="52"/>
    </row>
    <row r="660" spans="1:48" ht="15.7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52"/>
      <c r="AU660" s="52"/>
      <c r="AV660" s="52"/>
    </row>
    <row r="661" spans="1:48" ht="15.7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52"/>
      <c r="AU661" s="52"/>
      <c r="AV661" s="52"/>
    </row>
    <row r="662" spans="1:48" ht="15.7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52"/>
    </row>
    <row r="663" spans="1:48" ht="15.7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  <c r="AU663" s="52"/>
      <c r="AV663" s="52"/>
    </row>
    <row r="664" spans="1:48" ht="15.7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52"/>
      <c r="AU664" s="52"/>
      <c r="AV664" s="52"/>
    </row>
    <row r="665" spans="1:48" ht="15.7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52"/>
      <c r="AU665" s="52"/>
      <c r="AV665" s="52"/>
    </row>
    <row r="666" spans="1:48" ht="15.7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52"/>
      <c r="AU666" s="52"/>
      <c r="AV666" s="52"/>
    </row>
    <row r="667" spans="1:48" ht="15.7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52"/>
      <c r="AU667" s="52"/>
      <c r="AV667" s="52"/>
    </row>
    <row r="668" spans="1:48" ht="15.7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52"/>
      <c r="AU668" s="52"/>
      <c r="AV668" s="52"/>
    </row>
    <row r="669" spans="1:48" ht="15.7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52"/>
      <c r="AU669" s="52"/>
      <c r="AV669" s="52"/>
    </row>
    <row r="670" spans="1:48" ht="15.7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  <c r="AU670" s="52"/>
      <c r="AV670" s="52"/>
    </row>
    <row r="671" spans="1:48" ht="15.7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52"/>
      <c r="AU671" s="52"/>
      <c r="AV671" s="52"/>
    </row>
    <row r="672" spans="1:48" ht="15.7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52"/>
      <c r="AU672" s="52"/>
      <c r="AV672" s="52"/>
    </row>
    <row r="673" spans="1:48" ht="15.7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52"/>
      <c r="AU673" s="52"/>
      <c r="AV673" s="52"/>
    </row>
    <row r="674" spans="1:48" ht="15.7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52"/>
      <c r="AU674" s="52"/>
      <c r="AV674" s="52"/>
    </row>
    <row r="675" spans="1:48" ht="15.7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52"/>
      <c r="AU675" s="52"/>
      <c r="AV675" s="52"/>
    </row>
    <row r="676" spans="1:48" ht="15.7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52"/>
      <c r="AU676" s="52"/>
      <c r="AV676" s="52"/>
    </row>
    <row r="677" spans="1:48" ht="15.7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52"/>
      <c r="AU677" s="52"/>
      <c r="AV677" s="52"/>
    </row>
    <row r="678" spans="1:48" ht="15.7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52"/>
      <c r="AU678" s="52"/>
      <c r="AV678" s="52"/>
    </row>
    <row r="679" spans="1:48" ht="15.7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52"/>
      <c r="AU679" s="52"/>
      <c r="AV679" s="52"/>
    </row>
    <row r="680" spans="1:48" ht="15.7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52"/>
      <c r="AU680" s="52"/>
      <c r="AV680" s="52"/>
    </row>
    <row r="681" spans="1:48" ht="15.7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52"/>
      <c r="AU681" s="52"/>
      <c r="AV681" s="52"/>
    </row>
    <row r="682" spans="1:48" ht="15.7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52"/>
      <c r="AU682" s="52"/>
      <c r="AV682" s="52"/>
    </row>
    <row r="683" spans="1:48" ht="15.7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52"/>
      <c r="AU683" s="52"/>
      <c r="AV683" s="52"/>
    </row>
    <row r="684" spans="1:48" ht="15.7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52"/>
      <c r="AU684" s="52"/>
      <c r="AV684" s="52"/>
    </row>
    <row r="685" spans="1:48" ht="15.7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52"/>
      <c r="AU685" s="52"/>
      <c r="AV685" s="52"/>
    </row>
    <row r="686" spans="1:48" ht="15.7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  <c r="AU686" s="52"/>
      <c r="AV686" s="52"/>
    </row>
    <row r="687" spans="1:48" ht="15.7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  <c r="AU687" s="52"/>
      <c r="AV687" s="52"/>
    </row>
    <row r="688" spans="1:48" ht="15.7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52"/>
      <c r="AU688" s="52"/>
      <c r="AV688" s="52"/>
    </row>
    <row r="689" spans="1:48" ht="15.7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52"/>
      <c r="AU689" s="52"/>
      <c r="AV689" s="52"/>
    </row>
    <row r="690" spans="1:48" ht="15.7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52"/>
      <c r="AU690" s="52"/>
      <c r="AV690" s="52"/>
    </row>
    <row r="691" spans="1:48" ht="15.7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52"/>
      <c r="AU691" s="52"/>
      <c r="AV691" s="52"/>
    </row>
    <row r="692" spans="1:48" ht="15.7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52"/>
      <c r="AU692" s="52"/>
      <c r="AV692" s="52"/>
    </row>
    <row r="693" spans="1:48" ht="15.7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52"/>
      <c r="AU693" s="52"/>
      <c r="AV693" s="52"/>
    </row>
    <row r="694" spans="1:48" ht="15.7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52"/>
      <c r="AU694" s="52"/>
      <c r="AV694" s="52"/>
    </row>
    <row r="695" spans="1:48" ht="15.7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52"/>
      <c r="AU695" s="52"/>
      <c r="AV695" s="52"/>
    </row>
    <row r="696" spans="1:48" ht="15.7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52"/>
      <c r="AU696" s="52"/>
      <c r="AV696" s="52"/>
    </row>
    <row r="697" spans="1:48" ht="15.7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52"/>
      <c r="AU697" s="52"/>
      <c r="AV697" s="52"/>
    </row>
    <row r="698" spans="1:48" ht="15.7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  <c r="AU698" s="52"/>
      <c r="AV698" s="52"/>
    </row>
    <row r="699" spans="1:48" ht="15.7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52"/>
      <c r="AU699" s="52"/>
      <c r="AV699" s="52"/>
    </row>
    <row r="700" spans="1:48" ht="15.7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52"/>
      <c r="AU700" s="52"/>
      <c r="AV700" s="52"/>
    </row>
    <row r="701" spans="1:48" ht="15.7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52"/>
      <c r="AU701" s="52"/>
      <c r="AV701" s="52"/>
    </row>
    <row r="702" spans="1:48" ht="15.7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52"/>
      <c r="AU702" s="52"/>
      <c r="AV702" s="52"/>
    </row>
    <row r="703" spans="1:48" ht="15.7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  <c r="AU703" s="52"/>
      <c r="AV703" s="52"/>
    </row>
    <row r="704" spans="1:48" ht="15.7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52"/>
      <c r="AU704" s="52"/>
      <c r="AV704" s="52"/>
    </row>
    <row r="705" spans="1:48" ht="15.7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52"/>
      <c r="AU705" s="52"/>
      <c r="AV705" s="52"/>
    </row>
    <row r="706" spans="1:48" ht="15.7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52"/>
      <c r="AU706" s="52"/>
      <c r="AV706" s="52"/>
    </row>
    <row r="707" spans="1:48" ht="15.7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52"/>
      <c r="AU707" s="52"/>
      <c r="AV707" s="52"/>
    </row>
    <row r="708" spans="1:48" ht="15.7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52"/>
      <c r="AU708" s="52"/>
      <c r="AV708" s="52"/>
    </row>
    <row r="709" spans="1:48" ht="15.7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52"/>
      <c r="AU709" s="52"/>
      <c r="AV709" s="52"/>
    </row>
    <row r="710" spans="1:48" ht="15.7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52"/>
      <c r="AU710" s="52"/>
      <c r="AV710" s="52"/>
    </row>
    <row r="711" spans="1:48" ht="15.7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  <c r="AU711" s="52"/>
      <c r="AV711" s="52"/>
    </row>
    <row r="712" spans="1:48" ht="15.7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52"/>
      <c r="AU712" s="52"/>
      <c r="AV712" s="52"/>
    </row>
    <row r="713" spans="1:48" ht="15.7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  <c r="AU713" s="52"/>
      <c r="AV713" s="52"/>
    </row>
    <row r="714" spans="1:48" ht="15.7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52"/>
      <c r="AU714" s="52"/>
      <c r="AV714" s="52"/>
    </row>
    <row r="715" spans="1:48" ht="15.7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52"/>
      <c r="AU715" s="52"/>
      <c r="AV715" s="52"/>
    </row>
    <row r="716" spans="1:48" ht="15.7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52"/>
      <c r="AU716" s="52"/>
      <c r="AV716" s="52"/>
    </row>
    <row r="717" spans="1:48" ht="15.7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  <c r="AU717" s="52"/>
      <c r="AV717" s="52"/>
    </row>
    <row r="718" spans="1:48" ht="15.7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52"/>
      <c r="AU718" s="52"/>
      <c r="AV718" s="52"/>
    </row>
    <row r="719" spans="1:48" ht="15.7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52"/>
      <c r="AU719" s="52"/>
      <c r="AV719" s="52"/>
    </row>
    <row r="720" spans="1:48" ht="15.7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  <c r="AU720" s="52"/>
      <c r="AV720" s="52"/>
    </row>
    <row r="721" spans="1:48" ht="15.7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  <c r="AU721" s="52"/>
      <c r="AV721" s="52"/>
    </row>
    <row r="722" spans="1:48" ht="15.7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52"/>
      <c r="AU722" s="52"/>
      <c r="AV722" s="52"/>
    </row>
    <row r="723" spans="1:48" ht="15.7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  <c r="AU723" s="52"/>
      <c r="AV723" s="52"/>
    </row>
    <row r="724" spans="1:48" ht="15.7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52"/>
      <c r="AU724" s="52"/>
      <c r="AV724" s="52"/>
    </row>
    <row r="725" spans="1:48" ht="15.7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</row>
    <row r="726" spans="1:48" ht="15.7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  <c r="AU726" s="52"/>
      <c r="AV726" s="52"/>
    </row>
    <row r="727" spans="1:48" ht="15.7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52"/>
      <c r="AU727" s="52"/>
      <c r="AV727" s="52"/>
    </row>
    <row r="728" spans="1:48" ht="15.7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  <c r="AU728" s="52"/>
      <c r="AV728" s="52"/>
    </row>
    <row r="729" spans="1:48" ht="15.7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  <c r="AU729" s="52"/>
      <c r="AV729" s="52"/>
    </row>
    <row r="730" spans="1:48" ht="15.7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52"/>
      <c r="AU730" s="52"/>
      <c r="AV730" s="52"/>
    </row>
    <row r="731" spans="1:48" ht="15.7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52"/>
      <c r="AU731" s="52"/>
      <c r="AV731" s="52"/>
    </row>
    <row r="732" spans="1:48" ht="15.7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52"/>
      <c r="AU732" s="52"/>
      <c r="AV732" s="52"/>
    </row>
    <row r="733" spans="1:48" ht="15.7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52"/>
      <c r="AU733" s="52"/>
      <c r="AV733" s="52"/>
    </row>
    <row r="734" spans="1:48" ht="15.7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52"/>
      <c r="AU734" s="52"/>
      <c r="AV734" s="52"/>
    </row>
    <row r="735" spans="1:48" ht="15.7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  <c r="AU735" s="52"/>
      <c r="AV735" s="52"/>
    </row>
    <row r="736" spans="1:48" ht="15.7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52"/>
    </row>
    <row r="737" spans="1:48" ht="15.7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52"/>
    </row>
    <row r="738" spans="1:48" ht="15.7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52"/>
    </row>
    <row r="739" spans="1:48" ht="15.7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52"/>
    </row>
    <row r="740" spans="1:48" ht="15.7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52"/>
      <c r="AU740" s="52"/>
      <c r="AV740" s="52"/>
    </row>
    <row r="741" spans="1:48" ht="15.7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  <c r="AU741" s="52"/>
      <c r="AV741" s="52"/>
    </row>
    <row r="742" spans="1:48" ht="15.7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52"/>
    </row>
    <row r="743" spans="1:48" ht="15.7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52"/>
    </row>
    <row r="744" spans="1:48" ht="15.7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52"/>
    </row>
    <row r="745" spans="1:48" ht="15.7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  <c r="AU745" s="52"/>
      <c r="AV745" s="52"/>
    </row>
    <row r="746" spans="1:48" ht="15.7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52"/>
    </row>
    <row r="747" spans="1:48" ht="15.7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</row>
    <row r="748" spans="1:48" ht="15.7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52"/>
    </row>
    <row r="749" spans="1:48" ht="15.7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</row>
    <row r="750" spans="1:48" ht="15.7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52"/>
      <c r="AU750" s="52"/>
      <c r="AV750" s="52"/>
    </row>
    <row r="751" spans="1:48" ht="15.7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52"/>
    </row>
    <row r="752" spans="1:48" ht="15.7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52"/>
    </row>
    <row r="753" spans="1:48" ht="15.7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52"/>
    </row>
    <row r="754" spans="1:48" ht="15.7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52"/>
    </row>
    <row r="755" spans="1:48" ht="15.7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52"/>
      <c r="AU755" s="52"/>
      <c r="AV755" s="52"/>
    </row>
    <row r="756" spans="1:48" ht="15.7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52"/>
    </row>
    <row r="757" spans="1:48" ht="15.7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52"/>
    </row>
    <row r="758" spans="1:48" ht="15.7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52"/>
    </row>
    <row r="759" spans="1:48" ht="15.7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52"/>
    </row>
    <row r="760" spans="1:48" ht="15.7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  <c r="AU760" s="52"/>
      <c r="AV760" s="52"/>
    </row>
    <row r="761" spans="1:48" ht="15.7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52"/>
    </row>
    <row r="762" spans="1:48" ht="15.7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52"/>
      <c r="AU762" s="52"/>
      <c r="AV762" s="52"/>
    </row>
    <row r="763" spans="1:48" ht="15.7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52"/>
      <c r="AU763" s="52"/>
      <c r="AV763" s="52"/>
    </row>
    <row r="764" spans="1:48" ht="15.7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52"/>
      <c r="AU764" s="52"/>
      <c r="AV764" s="52"/>
    </row>
    <row r="765" spans="1:48" ht="15.7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52"/>
      <c r="AU765" s="52"/>
      <c r="AV765" s="52"/>
    </row>
    <row r="766" spans="1:48" ht="15.7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52"/>
    </row>
    <row r="767" spans="1:48" ht="15.7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52"/>
    </row>
    <row r="768" spans="1:48" ht="15.7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52"/>
    </row>
    <row r="769" spans="1:48" ht="15.7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52"/>
    </row>
    <row r="770" spans="1:48" ht="15.7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  <c r="AU770" s="52"/>
      <c r="AV770" s="52"/>
    </row>
    <row r="771" spans="1:48" ht="15.7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52"/>
    </row>
    <row r="772" spans="1:48" ht="15.7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52"/>
    </row>
    <row r="773" spans="1:48" ht="15.7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52"/>
    </row>
    <row r="774" spans="1:48" ht="15.7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52"/>
    </row>
    <row r="775" spans="1:48" ht="15.7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52"/>
      <c r="AU775" s="52"/>
      <c r="AV775" s="52"/>
    </row>
    <row r="776" spans="1:48" ht="15.7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  <c r="AU776" s="52"/>
      <c r="AV776" s="52"/>
    </row>
    <row r="777" spans="1:48" ht="15.7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52"/>
      <c r="AU777" s="52"/>
      <c r="AV777" s="52"/>
    </row>
    <row r="778" spans="1:48" ht="15.7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  <c r="AU778" s="52"/>
      <c r="AV778" s="52"/>
    </row>
    <row r="779" spans="1:48" ht="15.7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  <c r="AU779" s="52"/>
      <c r="AV779" s="52"/>
    </row>
    <row r="780" spans="1:48" ht="15.7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  <c r="AU780" s="52"/>
      <c r="AV780" s="52"/>
    </row>
    <row r="781" spans="1:48" ht="15.7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52"/>
      <c r="AU781" s="52"/>
      <c r="AV781" s="52"/>
    </row>
    <row r="782" spans="1:48" ht="15.7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52"/>
      <c r="AU782" s="52"/>
      <c r="AV782" s="52"/>
    </row>
    <row r="783" spans="1:48" ht="15.7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</row>
    <row r="784" spans="1:48" ht="15.7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52"/>
      <c r="AU784" s="52"/>
      <c r="AV784" s="52"/>
    </row>
    <row r="785" spans="1:48" ht="15.7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52"/>
      <c r="AU785" s="52"/>
      <c r="AV785" s="52"/>
    </row>
    <row r="786" spans="1:48" ht="15.7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  <c r="AU786" s="52"/>
      <c r="AV786" s="52"/>
    </row>
    <row r="787" spans="1:48" ht="15.7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  <c r="AU787" s="52"/>
      <c r="AV787" s="52"/>
    </row>
    <row r="788" spans="1:48" ht="15.7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52"/>
      <c r="AU788" s="52"/>
      <c r="AV788" s="52"/>
    </row>
    <row r="789" spans="1:48" ht="15.7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52"/>
      <c r="AU789" s="52"/>
      <c r="AV789" s="52"/>
    </row>
    <row r="790" spans="1:48" ht="15.7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52"/>
      <c r="AU790" s="52"/>
      <c r="AV790" s="52"/>
    </row>
    <row r="791" spans="1:48" ht="15.7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  <c r="AU791" s="52"/>
      <c r="AV791" s="52"/>
    </row>
    <row r="792" spans="1:48" ht="15.7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52"/>
      <c r="AU792" s="52"/>
      <c r="AV792" s="52"/>
    </row>
    <row r="793" spans="1:48" ht="15.7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52"/>
      <c r="AU793" s="52"/>
      <c r="AV793" s="52"/>
    </row>
    <row r="794" spans="1:48" ht="15.7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  <c r="AU794" s="52"/>
      <c r="AV794" s="52"/>
    </row>
    <row r="795" spans="1:48" ht="15.7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52"/>
    </row>
    <row r="796" spans="1:48" ht="15.7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  <c r="AU796" s="52"/>
      <c r="AV796" s="52"/>
    </row>
    <row r="797" spans="1:48" ht="15.7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  <c r="AU797" s="52"/>
      <c r="AV797" s="52"/>
    </row>
    <row r="798" spans="1:48" ht="15.7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  <c r="AU798" s="52"/>
      <c r="AV798" s="52"/>
    </row>
    <row r="799" spans="1:48" ht="15.7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  <c r="AU799" s="52"/>
      <c r="AV799" s="52"/>
    </row>
    <row r="800" spans="1:48" ht="15.7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  <c r="AU800" s="52"/>
      <c r="AV800" s="52"/>
    </row>
    <row r="801" spans="1:48" ht="15.7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  <c r="AU801" s="52"/>
      <c r="AV801" s="52"/>
    </row>
    <row r="802" spans="1:48" ht="15.7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  <c r="AU802" s="52"/>
      <c r="AV802" s="52"/>
    </row>
    <row r="803" spans="1:48" ht="15.7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  <c r="AU803" s="52"/>
      <c r="AV803" s="52"/>
    </row>
    <row r="804" spans="1:48" ht="15.7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  <c r="AU804" s="52"/>
      <c r="AV804" s="52"/>
    </row>
    <row r="805" spans="1:48" ht="15.7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  <c r="AU805" s="52"/>
      <c r="AV805" s="52"/>
    </row>
    <row r="806" spans="1:48" ht="15.7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  <c r="AU806" s="52"/>
      <c r="AV806" s="52"/>
    </row>
    <row r="807" spans="1:48" ht="15.7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</row>
    <row r="808" spans="1:48" ht="15.7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  <c r="AU808" s="52"/>
      <c r="AV808" s="52"/>
    </row>
    <row r="809" spans="1:48" ht="15.7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  <c r="AU809" s="52"/>
      <c r="AV809" s="52"/>
    </row>
    <row r="810" spans="1:48" ht="15.7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  <c r="AU810" s="52"/>
      <c r="AV810" s="52"/>
    </row>
    <row r="811" spans="1:48" ht="15.7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  <c r="AU811" s="52"/>
      <c r="AV811" s="52"/>
    </row>
    <row r="812" spans="1:48" ht="15.7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  <c r="AU812" s="52"/>
      <c r="AV812" s="52"/>
    </row>
    <row r="813" spans="1:48" ht="15.7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  <c r="AU813" s="52"/>
      <c r="AV813" s="52"/>
    </row>
    <row r="814" spans="1:48" ht="15.7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  <c r="AU814" s="52"/>
      <c r="AV814" s="52"/>
    </row>
    <row r="815" spans="1:48" ht="15.7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52"/>
      <c r="AU815" s="52"/>
      <c r="AV815" s="52"/>
    </row>
    <row r="816" spans="1:48" ht="15.7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52"/>
      <c r="AU816" s="52"/>
      <c r="AV816" s="52"/>
    </row>
    <row r="817" spans="1:48" ht="15.7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  <c r="AU817" s="52"/>
      <c r="AV817" s="52"/>
    </row>
    <row r="818" spans="1:48" ht="15.7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  <c r="AU818" s="52"/>
      <c r="AV818" s="52"/>
    </row>
    <row r="819" spans="1:48" ht="15.7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</row>
    <row r="820" spans="1:48" ht="15.7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  <c r="AU820" s="52"/>
      <c r="AV820" s="52"/>
    </row>
    <row r="821" spans="1:48" ht="15.7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  <c r="AU821" s="52"/>
      <c r="AV821" s="52"/>
    </row>
    <row r="822" spans="1:48" ht="15.7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  <c r="AU822" s="52"/>
      <c r="AV822" s="52"/>
    </row>
    <row r="823" spans="1:48" ht="15.7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  <c r="AU823" s="52"/>
      <c r="AV823" s="52"/>
    </row>
    <row r="824" spans="1:48" ht="15.7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  <c r="AU824" s="52"/>
      <c r="AV824" s="52"/>
    </row>
    <row r="825" spans="1:48" ht="15.7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52"/>
      <c r="AU825" s="52"/>
      <c r="AV825" s="52"/>
    </row>
    <row r="826" spans="1:48" ht="15.7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  <c r="AU826" s="52"/>
      <c r="AV826" s="52"/>
    </row>
    <row r="827" spans="1:48" ht="15.7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  <c r="AU827" s="52"/>
      <c r="AV827" s="52"/>
    </row>
    <row r="828" spans="1:48" ht="15.7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  <c r="AU828" s="52"/>
      <c r="AV828" s="52"/>
    </row>
    <row r="829" spans="1:48" ht="15.7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</row>
    <row r="830" spans="1:48" ht="15.7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  <c r="AU830" s="52"/>
      <c r="AV830" s="52"/>
    </row>
    <row r="831" spans="1:48" ht="15.7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</row>
    <row r="832" spans="1:48" ht="15.7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  <c r="AU832" s="52"/>
      <c r="AV832" s="52"/>
    </row>
    <row r="833" spans="1:48" ht="15.7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52"/>
      <c r="AU833" s="52"/>
      <c r="AV833" s="52"/>
    </row>
    <row r="834" spans="1:48" ht="15.7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52"/>
      <c r="AU834" s="52"/>
      <c r="AV834" s="52"/>
    </row>
    <row r="835" spans="1:48" ht="15.7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  <c r="AU835" s="52"/>
      <c r="AV835" s="52"/>
    </row>
    <row r="836" spans="1:48" ht="15.7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52"/>
      <c r="AU836" s="52"/>
      <c r="AV836" s="52"/>
    </row>
    <row r="837" spans="1:48" ht="15.7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</row>
    <row r="838" spans="1:48" ht="15.7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</row>
    <row r="839" spans="1:48" ht="15.7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  <c r="AU839" s="52"/>
      <c r="AV839" s="52"/>
    </row>
    <row r="840" spans="1:48" ht="15.7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</row>
    <row r="841" spans="1:48" ht="15.7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  <c r="AU841" s="52"/>
      <c r="AV841" s="52"/>
    </row>
    <row r="842" spans="1:48" ht="15.7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  <c r="AU842" s="52"/>
      <c r="AV842" s="52"/>
    </row>
    <row r="843" spans="1:48" ht="15.7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</row>
    <row r="844" spans="1:48" ht="15.7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  <c r="AU844" s="52"/>
      <c r="AV844" s="52"/>
    </row>
    <row r="845" spans="1:48" ht="15.7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  <c r="AU845" s="52"/>
      <c r="AV845" s="52"/>
    </row>
    <row r="846" spans="1:48" ht="15.7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  <c r="AU846" s="52"/>
      <c r="AV846" s="52"/>
    </row>
    <row r="847" spans="1:48" ht="15.7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  <c r="AU847" s="52"/>
      <c r="AV847" s="52"/>
    </row>
    <row r="848" spans="1:48" ht="15.7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  <c r="AU848" s="52"/>
      <c r="AV848" s="52"/>
    </row>
    <row r="849" spans="1:48" ht="15.7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  <c r="AU849" s="52"/>
      <c r="AV849" s="52"/>
    </row>
    <row r="850" spans="1:48" ht="15.7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  <c r="AU850" s="52"/>
      <c r="AV850" s="52"/>
    </row>
    <row r="851" spans="1:48" ht="15.7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52"/>
      <c r="AU851" s="52"/>
      <c r="AV851" s="52"/>
    </row>
    <row r="852" spans="1:48" ht="15.7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52"/>
      <c r="AU852" s="52"/>
      <c r="AV852" s="52"/>
    </row>
    <row r="853" spans="1:48" ht="15.7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52"/>
      <c r="AU853" s="52"/>
      <c r="AV853" s="52"/>
    </row>
    <row r="854" spans="1:48" ht="15.7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  <c r="AU854" s="52"/>
      <c r="AV854" s="52"/>
    </row>
    <row r="855" spans="1:48" ht="15.7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  <c r="AU855" s="52"/>
      <c r="AV855" s="52"/>
    </row>
    <row r="856" spans="1:48" ht="15.7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52"/>
      <c r="AU856" s="52"/>
      <c r="AV856" s="52"/>
    </row>
    <row r="857" spans="1:48" ht="15.7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52"/>
      <c r="AU857" s="52"/>
      <c r="AV857" s="52"/>
    </row>
    <row r="858" spans="1:48" ht="15.7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52"/>
      <c r="AU858" s="52"/>
      <c r="AV858" s="52"/>
    </row>
    <row r="859" spans="1:48" ht="15.7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52"/>
      <c r="AU859" s="52"/>
      <c r="AV859" s="52"/>
    </row>
    <row r="860" spans="1:48" ht="15.7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  <c r="AU860" s="52"/>
      <c r="AV860" s="52"/>
    </row>
    <row r="861" spans="1:48" ht="15.7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52"/>
      <c r="AU861" s="52"/>
      <c r="AV861" s="52"/>
    </row>
    <row r="862" spans="1:48" ht="15.7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52"/>
      <c r="AU862" s="52"/>
      <c r="AV862" s="52"/>
    </row>
    <row r="863" spans="1:48" ht="15.7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52"/>
      <c r="AU863" s="52"/>
      <c r="AV863" s="52"/>
    </row>
    <row r="864" spans="1:48" ht="15.7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52"/>
      <c r="AU864" s="52"/>
      <c r="AV864" s="52"/>
    </row>
    <row r="865" spans="1:48" ht="15.7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52"/>
      <c r="AU865" s="52"/>
      <c r="AV865" s="52"/>
    </row>
    <row r="866" spans="1:48" ht="15.7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52"/>
      <c r="AU866" s="52"/>
      <c r="AV866" s="52"/>
    </row>
    <row r="867" spans="1:48" ht="15.7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  <c r="AU867" s="52"/>
      <c r="AV867" s="52"/>
    </row>
    <row r="868" spans="1:48" ht="15.7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52"/>
      <c r="AU868" s="52"/>
      <c r="AV868" s="52"/>
    </row>
    <row r="869" spans="1:48" ht="15.7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52"/>
      <c r="AU869" s="52"/>
      <c r="AV869" s="52"/>
    </row>
    <row r="870" spans="1:48" ht="15.7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52"/>
      <c r="AU870" s="52"/>
      <c r="AV870" s="52"/>
    </row>
    <row r="871" spans="1:48" ht="15.7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52"/>
      <c r="AU871" s="52"/>
      <c r="AV871" s="52"/>
    </row>
    <row r="872" spans="1:48" ht="15.7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52"/>
      <c r="AU872" s="52"/>
      <c r="AV872" s="52"/>
    </row>
    <row r="873" spans="1:48" ht="15.7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52"/>
      <c r="AU873" s="52"/>
      <c r="AV873" s="52"/>
    </row>
    <row r="874" spans="1:48" ht="15.7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52"/>
    </row>
    <row r="875" spans="1:48" ht="15.7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52"/>
      <c r="AU875" s="52"/>
      <c r="AV875" s="52"/>
    </row>
    <row r="876" spans="1:48" ht="15.7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52"/>
      <c r="AU876" s="52"/>
      <c r="AV876" s="52"/>
    </row>
    <row r="877" spans="1:48" ht="15.7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52"/>
      <c r="AU877" s="52"/>
      <c r="AV877" s="52"/>
    </row>
    <row r="878" spans="1:48" ht="15.7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52"/>
      <c r="AU878" s="52"/>
      <c r="AV878" s="52"/>
    </row>
    <row r="879" spans="1:48" ht="15.7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  <c r="AU879" s="52"/>
      <c r="AV879" s="52"/>
    </row>
    <row r="880" spans="1:48" ht="15.7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52"/>
      <c r="AU880" s="52"/>
      <c r="AV880" s="52"/>
    </row>
    <row r="881" spans="1:48" ht="15.7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52"/>
      <c r="AU881" s="52"/>
      <c r="AV881" s="52"/>
    </row>
    <row r="882" spans="1:48" ht="15.7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52"/>
      <c r="AU882" s="52"/>
      <c r="AV882" s="52"/>
    </row>
    <row r="883" spans="1:48" ht="15.7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52"/>
      <c r="AU883" s="52"/>
      <c r="AV883" s="52"/>
    </row>
    <row r="884" spans="1:48" ht="15.7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52"/>
      <c r="AU884" s="52"/>
      <c r="AV884" s="52"/>
    </row>
    <row r="885" spans="1:48" ht="15.7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52"/>
      <c r="AU885" s="52"/>
      <c r="AV885" s="52"/>
    </row>
    <row r="886" spans="1:48" ht="15.7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52"/>
      <c r="AU886" s="52"/>
      <c r="AV886" s="52"/>
    </row>
    <row r="887" spans="1:48" ht="15.7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52"/>
      <c r="AU887" s="52"/>
      <c r="AV887" s="52"/>
    </row>
    <row r="888" spans="1:48" ht="15.7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52"/>
      <c r="AU888" s="52"/>
      <c r="AV888" s="52"/>
    </row>
    <row r="889" spans="1:48" ht="15.7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</row>
    <row r="890" spans="1:48" ht="15.7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52"/>
      <c r="AU890" s="52"/>
      <c r="AV890" s="52"/>
    </row>
    <row r="891" spans="1:48" ht="15.7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  <c r="AU891" s="52"/>
      <c r="AV891" s="52"/>
    </row>
    <row r="892" spans="1:48" ht="15.7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52"/>
      <c r="AU892" s="52"/>
      <c r="AV892" s="52"/>
    </row>
    <row r="893" spans="1:48" ht="15.7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52"/>
      <c r="AU893" s="52"/>
      <c r="AV893" s="52"/>
    </row>
    <row r="894" spans="1:48" ht="15.7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  <c r="AU894" s="52"/>
      <c r="AV894" s="52"/>
    </row>
    <row r="895" spans="1:48" ht="15.7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  <c r="AU895" s="52"/>
      <c r="AV895" s="52"/>
    </row>
    <row r="896" spans="1:48" ht="15.7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52"/>
      <c r="AU896" s="52"/>
      <c r="AV896" s="52"/>
    </row>
    <row r="897" spans="1:48" ht="15.7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52"/>
      <c r="AU897" s="52"/>
      <c r="AV897" s="52"/>
    </row>
    <row r="898" spans="1:48" ht="15.7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52"/>
      <c r="AU898" s="52"/>
      <c r="AV898" s="52"/>
    </row>
    <row r="899" spans="1:48" ht="15.7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52"/>
      <c r="AU899" s="52"/>
      <c r="AV899" s="52"/>
    </row>
    <row r="900" spans="1:48" ht="15.7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  <c r="AU900" s="52"/>
      <c r="AV900" s="52"/>
    </row>
    <row r="901" spans="1:48" ht="15.7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  <c r="AU901" s="52"/>
      <c r="AV901" s="52"/>
    </row>
    <row r="902" spans="1:48" ht="15.7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52"/>
      <c r="AU902" s="52"/>
      <c r="AV902" s="52"/>
    </row>
    <row r="903" spans="1:48" ht="15.7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</row>
    <row r="904" spans="1:48" ht="15.7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52"/>
      <c r="AU904" s="52"/>
      <c r="AV904" s="52"/>
    </row>
    <row r="905" spans="1:48" ht="15.7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52"/>
      <c r="AU905" s="52"/>
      <c r="AV905" s="52"/>
    </row>
    <row r="906" spans="1:48" ht="15.7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52"/>
      <c r="AU906" s="52"/>
      <c r="AV906" s="52"/>
    </row>
    <row r="907" spans="1:48" ht="15.7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  <c r="AU907" s="52"/>
      <c r="AV907" s="52"/>
    </row>
    <row r="908" spans="1:48" ht="15.7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52"/>
      <c r="AU908" s="52"/>
      <c r="AV908" s="52"/>
    </row>
    <row r="909" spans="1:48" ht="15.7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52"/>
      <c r="AU909" s="52"/>
      <c r="AV909" s="52"/>
    </row>
    <row r="910" spans="1:48" ht="15.7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  <c r="AU910" s="52"/>
      <c r="AV910" s="52"/>
    </row>
    <row r="911" spans="1:48" ht="15.7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52"/>
      <c r="AU911" s="52"/>
      <c r="AV911" s="52"/>
    </row>
    <row r="912" spans="1:48" ht="15.7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52"/>
      <c r="AU912" s="52"/>
      <c r="AV912" s="52"/>
    </row>
    <row r="913" spans="1:48" ht="15.7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52"/>
      <c r="AU913" s="52"/>
      <c r="AV913" s="52"/>
    </row>
    <row r="914" spans="1:48" ht="15.7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52"/>
      <c r="AU914" s="52"/>
      <c r="AV914" s="52"/>
    </row>
    <row r="915" spans="1:48" ht="15.7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  <c r="AU915" s="52"/>
      <c r="AV915" s="52"/>
    </row>
    <row r="916" spans="1:48" ht="15.7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52"/>
      <c r="AU916" s="52"/>
      <c r="AV916" s="52"/>
    </row>
    <row r="917" spans="1:48" ht="15.7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52"/>
      <c r="AU917" s="52"/>
      <c r="AV917" s="52"/>
    </row>
    <row r="918" spans="1:48" ht="15.7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52"/>
      <c r="AU918" s="52"/>
      <c r="AV918" s="52"/>
    </row>
    <row r="919" spans="1:48" ht="15.7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52"/>
      <c r="AU919" s="52"/>
      <c r="AV919" s="52"/>
    </row>
    <row r="920" spans="1:48" ht="15.7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52"/>
      <c r="AU920" s="52"/>
      <c r="AV920" s="52"/>
    </row>
    <row r="921" spans="1:48" ht="15.7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52"/>
      <c r="AU921" s="52"/>
      <c r="AV921" s="52"/>
    </row>
    <row r="922" spans="1:48" ht="15.7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52"/>
      <c r="AU922" s="52"/>
      <c r="AV922" s="52"/>
    </row>
    <row r="923" spans="1:48" ht="15.7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  <c r="AH923" s="52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52"/>
      <c r="AU923" s="52"/>
      <c r="AV923" s="52"/>
    </row>
    <row r="924" spans="1:48" ht="15.7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52"/>
      <c r="AU924" s="52"/>
      <c r="AV924" s="52"/>
    </row>
    <row r="925" spans="1:48" ht="15.7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52"/>
      <c r="AU925" s="52"/>
      <c r="AV925" s="52"/>
    </row>
    <row r="926" spans="1:48" ht="15.7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52"/>
      <c r="AU926" s="52"/>
      <c r="AV926" s="52"/>
    </row>
    <row r="927" spans="1:48" ht="15.7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  <c r="AU927" s="52"/>
      <c r="AV927" s="52"/>
    </row>
    <row r="928" spans="1:48" ht="15.7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  <c r="AU928" s="52"/>
      <c r="AV928" s="52"/>
    </row>
    <row r="929" spans="1:48" ht="15.7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52"/>
      <c r="AU929" s="52"/>
      <c r="AV929" s="52"/>
    </row>
    <row r="930" spans="1:48" ht="15.7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52"/>
      <c r="AU930" s="52"/>
      <c r="AV930" s="52"/>
    </row>
    <row r="931" spans="1:48" ht="15.7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52"/>
      <c r="AU931" s="52"/>
      <c r="AV931" s="52"/>
    </row>
    <row r="932" spans="1:48" ht="15.7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52"/>
      <c r="AU932" s="52"/>
      <c r="AV932" s="52"/>
    </row>
    <row r="933" spans="1:48" ht="15.7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52"/>
      <c r="AU933" s="52"/>
      <c r="AV933" s="52"/>
    </row>
    <row r="934" spans="1:48" ht="15.7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52"/>
      <c r="AU934" s="52"/>
      <c r="AV934" s="52"/>
    </row>
    <row r="935" spans="1:48" ht="15.7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52"/>
      <c r="AU935" s="52"/>
      <c r="AV935" s="52"/>
    </row>
    <row r="936" spans="1:48" ht="15.7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52"/>
      <c r="AU936" s="52"/>
      <c r="AV936" s="52"/>
    </row>
    <row r="937" spans="1:48" ht="15.7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52"/>
      <c r="AU937" s="52"/>
      <c r="AV937" s="52"/>
    </row>
    <row r="938" spans="1:48" ht="15.7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  <c r="AU938" s="52"/>
      <c r="AV938" s="52"/>
    </row>
    <row r="939" spans="1:48" ht="15.7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  <c r="AU939" s="52"/>
      <c r="AV939" s="52"/>
    </row>
    <row r="940" spans="1:48" ht="15.7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  <c r="AU940" s="52"/>
      <c r="AV940" s="52"/>
    </row>
    <row r="941" spans="1:48" ht="15.7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52"/>
      <c r="AU941" s="52"/>
      <c r="AV941" s="52"/>
    </row>
    <row r="942" spans="1:48" ht="15.7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52"/>
      <c r="AU942" s="52"/>
      <c r="AV942" s="52"/>
    </row>
    <row r="943" spans="1:48" ht="15.7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52"/>
      <c r="AU943" s="52"/>
      <c r="AV943" s="52"/>
    </row>
    <row r="944" spans="1:48" ht="15.7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52"/>
    </row>
    <row r="945" spans="1:48" ht="15.7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52"/>
    </row>
    <row r="946" spans="1:48" ht="15.7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52"/>
      <c r="AU946" s="52"/>
      <c r="AV946" s="52"/>
    </row>
    <row r="947" spans="1:48" ht="15.7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52"/>
    </row>
    <row r="948" spans="1:48" ht="15.7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52"/>
    </row>
    <row r="949" spans="1:48" ht="15.7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52"/>
      <c r="AU949" s="52"/>
      <c r="AV949" s="52"/>
    </row>
    <row r="950" spans="1:48" ht="15.7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52"/>
      <c r="AU950" s="52"/>
      <c r="AV950" s="52"/>
    </row>
    <row r="951" spans="1:48" ht="15.7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52"/>
      <c r="AU951" s="52"/>
      <c r="AV951" s="52"/>
    </row>
    <row r="952" spans="1:48" ht="15.7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  <c r="AU952" s="52"/>
      <c r="AV952" s="52"/>
    </row>
    <row r="953" spans="1:48" ht="15.7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52"/>
      <c r="AU953" s="52"/>
      <c r="AV953" s="52"/>
    </row>
    <row r="954" spans="1:48" ht="15.7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52"/>
      <c r="AU954" s="52"/>
      <c r="AV954" s="52"/>
    </row>
    <row r="955" spans="1:48" ht="15.7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52"/>
      <c r="AU955" s="52"/>
      <c r="AV955" s="52"/>
    </row>
    <row r="956" spans="1:48" ht="15.7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52"/>
      <c r="AU956" s="52"/>
      <c r="AV956" s="52"/>
    </row>
    <row r="957" spans="1:48" ht="15.7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52"/>
      <c r="AU957" s="52"/>
      <c r="AV957" s="52"/>
    </row>
    <row r="958" spans="1:48" ht="15.7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52"/>
      <c r="AU958" s="52"/>
      <c r="AV958" s="52"/>
    </row>
    <row r="959" spans="1:48" ht="15.7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52"/>
      <c r="AU959" s="52"/>
      <c r="AV959" s="52"/>
    </row>
    <row r="960" spans="1:48" ht="15.7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52"/>
      <c r="AU960" s="52"/>
      <c r="AV960" s="52"/>
    </row>
    <row r="961" spans="1:48" ht="15.7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52"/>
      <c r="AU961" s="52"/>
      <c r="AV961" s="52"/>
    </row>
    <row r="962" spans="1:48" ht="15.7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52"/>
      <c r="AU962" s="52"/>
      <c r="AV962" s="52"/>
    </row>
    <row r="963" spans="1:48" ht="15.7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52"/>
      <c r="AU963" s="52"/>
      <c r="AV963" s="52"/>
    </row>
    <row r="964" spans="1:48" ht="15.7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  <c r="AU964" s="52"/>
      <c r="AV964" s="52"/>
    </row>
    <row r="965" spans="1:48" ht="15.7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52"/>
      <c r="AU965" s="52"/>
      <c r="AV965" s="52"/>
    </row>
    <row r="966" spans="1:48" ht="15.7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52"/>
      <c r="AU966" s="52"/>
      <c r="AV966" s="52"/>
    </row>
    <row r="967" spans="1:48" ht="15.7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52"/>
      <c r="AU967" s="52"/>
      <c r="AV967" s="52"/>
    </row>
    <row r="968" spans="1:48" ht="15.7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  <c r="AU968" s="52"/>
      <c r="AV968" s="52"/>
    </row>
    <row r="969" spans="1:48" ht="15.7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52"/>
      <c r="AU969" s="52"/>
      <c r="AV969" s="52"/>
    </row>
    <row r="970" spans="1:48" ht="15.7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52"/>
      <c r="AU970" s="52"/>
      <c r="AV970" s="52"/>
    </row>
    <row r="971" spans="1:48" ht="15.7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52"/>
      <c r="AU971" s="52"/>
      <c r="AV971" s="52"/>
    </row>
    <row r="972" spans="1:48" ht="15.7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52"/>
      <c r="AU972" s="52"/>
      <c r="AV972" s="52"/>
    </row>
    <row r="973" spans="1:48" ht="15.7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52"/>
      <c r="AU973" s="52"/>
      <c r="AV973" s="52"/>
    </row>
    <row r="974" spans="1:48" ht="15.7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52"/>
      <c r="AU974" s="52"/>
      <c r="AV974" s="52"/>
    </row>
    <row r="975" spans="1:48" ht="15.7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52"/>
      <c r="AU975" s="52"/>
      <c r="AV975" s="52"/>
    </row>
    <row r="976" spans="1:48" ht="15.7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  <c r="AU976" s="52"/>
      <c r="AV976" s="52"/>
    </row>
    <row r="977" spans="1:48" ht="15.7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52"/>
      <c r="AU977" s="52"/>
      <c r="AV977" s="52"/>
    </row>
    <row r="978" spans="1:48" ht="15.7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52"/>
      <c r="AU978" s="52"/>
      <c r="AV978" s="52"/>
    </row>
    <row r="979" spans="1:48" ht="15.7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52"/>
      <c r="AU979" s="52"/>
      <c r="AV979" s="52"/>
    </row>
    <row r="980" spans="1:48" ht="15.7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52"/>
      <c r="AU980" s="52"/>
      <c r="AV980" s="52"/>
    </row>
    <row r="981" spans="1:48" ht="15.7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52"/>
      <c r="AU981" s="52"/>
      <c r="AV981" s="52"/>
    </row>
    <row r="982" spans="1:48" ht="15.7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52"/>
      <c r="AU982" s="52"/>
      <c r="AV982" s="52"/>
    </row>
    <row r="983" spans="1:48" ht="15.7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52"/>
      <c r="AU983" s="52"/>
      <c r="AV983" s="52"/>
    </row>
    <row r="984" spans="1:48" ht="15.7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52"/>
      <c r="AU984" s="52"/>
      <c r="AV984" s="52"/>
    </row>
    <row r="985" spans="1:48" ht="15.7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52"/>
      <c r="AU985" s="52"/>
      <c r="AV985" s="52"/>
    </row>
    <row r="986" spans="1:48" ht="15.7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52"/>
      <c r="AU986" s="52"/>
      <c r="AV986" s="52"/>
    </row>
    <row r="987" spans="1:48" ht="15.7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</row>
    <row r="988" spans="1:48" ht="15.7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  <c r="AU988" s="52"/>
      <c r="AV988" s="52"/>
    </row>
    <row r="989" spans="1:48" ht="15.7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52"/>
      <c r="AU989" s="52"/>
      <c r="AV989" s="52"/>
    </row>
    <row r="990" spans="1:48" ht="15.7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52"/>
      <c r="AU990" s="52"/>
      <c r="AV990" s="52"/>
    </row>
    <row r="991" spans="1:48" ht="15.7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52"/>
      <c r="AU991" s="52"/>
      <c r="AV991" s="52"/>
    </row>
    <row r="992" spans="1:48" ht="15.7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  <c r="AU992" s="52"/>
      <c r="AV992" s="52"/>
    </row>
    <row r="993" spans="1:48" ht="15.7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  <c r="AU993" s="52"/>
      <c r="AV993" s="52"/>
    </row>
    <row r="994" spans="1:48" ht="15.7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  <c r="AU994" s="52"/>
      <c r="AV994" s="52"/>
    </row>
    <row r="995" spans="1:48" ht="15.7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  <c r="AU995" s="52"/>
      <c r="AV995" s="52"/>
    </row>
    <row r="996" spans="1:48" ht="15.7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  <c r="AU996" s="52"/>
      <c r="AV996" s="52"/>
    </row>
    <row r="997" spans="1:48" ht="15.7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  <c r="AU997" s="52"/>
      <c r="AV997" s="52"/>
    </row>
    <row r="998" spans="1:48" ht="15.7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  <c r="AU998" s="52"/>
      <c r="AV998" s="52"/>
    </row>
    <row r="999" spans="1:48" ht="15.7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  <c r="AU999" s="52"/>
      <c r="AV999" s="52"/>
    </row>
    <row r="1000" spans="1:48" ht="15.7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</row>
  </sheetData>
  <mergeCells count="6">
    <mergeCell ref="A1:P1"/>
    <mergeCell ref="Q1:AF1"/>
    <mergeCell ref="AG1:AV1"/>
    <mergeCell ref="A16:P16"/>
    <mergeCell ref="Q16:AF16"/>
    <mergeCell ref="AG16:AV16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1000"/>
  <sheetViews>
    <sheetView topLeftCell="J1" workbookViewId="0">
      <selection activeCell="AV31" activeCellId="2" sqref="P31:P70 AF31:AF70 AV31:AV70"/>
    </sheetView>
  </sheetViews>
  <sheetFormatPr defaultColWidth="12.5703125" defaultRowHeight="15" customHeight="1" x14ac:dyDescent="0.2"/>
  <cols>
    <col min="1" max="48" width="10" customWidth="1"/>
  </cols>
  <sheetData>
    <row r="1" spans="1:48" ht="30" customHeight="1" x14ac:dyDescent="0.2">
      <c r="A1" s="380" t="s">
        <v>228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2"/>
      <c r="Q1" s="380" t="s">
        <v>228</v>
      </c>
      <c r="R1" s="381"/>
      <c r="S1" s="381"/>
      <c r="T1" s="381"/>
      <c r="U1" s="381"/>
      <c r="V1" s="381"/>
      <c r="W1" s="381"/>
      <c r="X1" s="381"/>
      <c r="Y1" s="381"/>
      <c r="Z1" s="381"/>
      <c r="AA1" s="381"/>
      <c r="AB1" s="381"/>
      <c r="AC1" s="381"/>
      <c r="AD1" s="381"/>
      <c r="AE1" s="381"/>
      <c r="AF1" s="382"/>
      <c r="AG1" s="383" t="s">
        <v>228</v>
      </c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  <c r="AS1" s="381"/>
      <c r="AT1" s="381"/>
      <c r="AU1" s="381"/>
      <c r="AV1" s="382"/>
    </row>
    <row r="2" spans="1:48" ht="14.25" x14ac:dyDescent="0.2">
      <c r="A2" s="91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24"/>
      <c r="Q2" s="91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124"/>
      <c r="AG2" s="91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124"/>
    </row>
    <row r="3" spans="1:48" x14ac:dyDescent="0.25">
      <c r="A3" s="91"/>
      <c r="B3" s="78" t="s">
        <v>173</v>
      </c>
      <c r="C3" s="55"/>
      <c r="D3" s="55"/>
      <c r="E3" s="55"/>
      <c r="F3" s="55"/>
      <c r="G3" s="55"/>
      <c r="H3" s="55"/>
      <c r="I3" s="78" t="s">
        <v>174</v>
      </c>
      <c r="J3" s="55"/>
      <c r="K3" s="55"/>
      <c r="L3" s="56"/>
      <c r="M3" s="55"/>
      <c r="N3" s="58"/>
      <c r="O3" s="125"/>
      <c r="P3" s="124"/>
      <c r="Q3" s="91"/>
      <c r="R3" s="78" t="s">
        <v>173</v>
      </c>
      <c r="S3" s="55"/>
      <c r="T3" s="55"/>
      <c r="U3" s="55"/>
      <c r="V3" s="55"/>
      <c r="W3" s="55"/>
      <c r="X3" s="55"/>
      <c r="Y3" s="78" t="s">
        <v>174</v>
      </c>
      <c r="Z3" s="55"/>
      <c r="AA3" s="55"/>
      <c r="AB3" s="56"/>
      <c r="AC3" s="55"/>
      <c r="AD3" s="58"/>
      <c r="AE3" s="125"/>
      <c r="AF3" s="124"/>
      <c r="AG3" s="91"/>
      <c r="AH3" s="78" t="s">
        <v>173</v>
      </c>
      <c r="AI3" s="55"/>
      <c r="AJ3" s="55"/>
      <c r="AK3" s="55"/>
      <c r="AL3" s="55"/>
      <c r="AM3" s="55"/>
      <c r="AN3" s="55"/>
      <c r="AO3" s="78" t="s">
        <v>174</v>
      </c>
      <c r="AP3" s="55"/>
      <c r="AQ3" s="55"/>
      <c r="AR3" s="56"/>
      <c r="AS3" s="55"/>
      <c r="AT3" s="58"/>
      <c r="AU3" s="125"/>
      <c r="AV3" s="124"/>
    </row>
    <row r="4" spans="1:48" ht="14.25" x14ac:dyDescent="0.2">
      <c r="A4" s="91"/>
      <c r="B4" s="55"/>
      <c r="C4" s="55" t="s">
        <v>70</v>
      </c>
      <c r="D4" s="55"/>
      <c r="E4" s="56" t="s">
        <v>71</v>
      </c>
      <c r="F4" s="57"/>
      <c r="G4" s="95" t="s">
        <v>126</v>
      </c>
      <c r="H4" s="55"/>
      <c r="I4" s="55"/>
      <c r="J4" s="55" t="s">
        <v>175</v>
      </c>
      <c r="K4" s="55"/>
      <c r="L4" s="56" t="s">
        <v>176</v>
      </c>
      <c r="M4" s="79"/>
      <c r="N4" s="95" t="s">
        <v>126</v>
      </c>
      <c r="O4" s="125"/>
      <c r="P4" s="124"/>
      <c r="Q4" s="91"/>
      <c r="R4" s="55"/>
      <c r="S4" s="55" t="s">
        <v>70</v>
      </c>
      <c r="T4" s="55"/>
      <c r="U4" s="56" t="s">
        <v>71</v>
      </c>
      <c r="V4" s="79" t="str">
        <f t="shared" ref="V4:V9" si="0">IF(F4="","",F4)</f>
        <v/>
      </c>
      <c r="W4" s="95" t="s">
        <v>126</v>
      </c>
      <c r="X4" s="55"/>
      <c r="Y4" s="55"/>
      <c r="Z4" s="55" t="s">
        <v>175</v>
      </c>
      <c r="AA4" s="55"/>
      <c r="AB4" s="56" t="s">
        <v>176</v>
      </c>
      <c r="AC4" s="79" t="str">
        <f>IF(M4="","",M4)</f>
        <v/>
      </c>
      <c r="AD4" s="95" t="s">
        <v>126</v>
      </c>
      <c r="AE4" s="125"/>
      <c r="AF4" s="124"/>
      <c r="AG4" s="91"/>
      <c r="AH4" s="55"/>
      <c r="AI4" s="55" t="s">
        <v>70</v>
      </c>
      <c r="AJ4" s="55"/>
      <c r="AK4" s="56" t="s">
        <v>71</v>
      </c>
      <c r="AL4" s="79" t="str">
        <f t="shared" ref="AL4:AL9" si="1">IF(F4="","",F4)</f>
        <v/>
      </c>
      <c r="AM4" s="95" t="s">
        <v>126</v>
      </c>
      <c r="AN4" s="55"/>
      <c r="AO4" s="55"/>
      <c r="AP4" s="55" t="s">
        <v>175</v>
      </c>
      <c r="AQ4" s="55"/>
      <c r="AR4" s="56" t="s">
        <v>176</v>
      </c>
      <c r="AS4" s="79" t="str">
        <f>IF(M4="","",M4)</f>
        <v/>
      </c>
      <c r="AT4" s="95" t="s">
        <v>126</v>
      </c>
      <c r="AU4" s="125"/>
      <c r="AV4" s="124"/>
    </row>
    <row r="5" spans="1:48" ht="14.25" x14ac:dyDescent="0.2">
      <c r="A5" s="91"/>
      <c r="B5" s="55"/>
      <c r="C5" s="55" t="s">
        <v>73</v>
      </c>
      <c r="D5" s="55"/>
      <c r="E5" s="56" t="s">
        <v>74</v>
      </c>
      <c r="F5" s="59"/>
      <c r="G5" s="95" t="s">
        <v>66</v>
      </c>
      <c r="H5" s="55"/>
      <c r="I5" s="55"/>
      <c r="J5" s="55" t="s">
        <v>177</v>
      </c>
      <c r="K5" s="55"/>
      <c r="L5" s="56" t="s">
        <v>106</v>
      </c>
      <c r="M5" s="80" t="str">
        <f>IF(M4="","",F4+(1+F5^2)^0.5*M4+(1+F6^2)^0.5*M4)</f>
        <v/>
      </c>
      <c r="N5" s="95" t="s">
        <v>66</v>
      </c>
      <c r="O5" s="125"/>
      <c r="P5" s="124"/>
      <c r="Q5" s="91"/>
      <c r="R5" s="55"/>
      <c r="S5" s="55" t="s">
        <v>73</v>
      </c>
      <c r="T5" s="55"/>
      <c r="U5" s="56" t="s">
        <v>74</v>
      </c>
      <c r="V5" s="79" t="str">
        <f t="shared" si="0"/>
        <v/>
      </c>
      <c r="W5" s="95" t="s">
        <v>66</v>
      </c>
      <c r="X5" s="55"/>
      <c r="Y5" s="55"/>
      <c r="Z5" s="55" t="s">
        <v>177</v>
      </c>
      <c r="AA5" s="55"/>
      <c r="AB5" s="56" t="s">
        <v>106</v>
      </c>
      <c r="AC5" s="80" t="str">
        <f t="shared" ref="AC5:AC9" si="2">M5</f>
        <v/>
      </c>
      <c r="AD5" s="95" t="s">
        <v>66</v>
      </c>
      <c r="AE5" s="125"/>
      <c r="AF5" s="124"/>
      <c r="AG5" s="91"/>
      <c r="AH5" s="55"/>
      <c r="AI5" s="55" t="s">
        <v>73</v>
      </c>
      <c r="AJ5" s="55"/>
      <c r="AK5" s="56" t="s">
        <v>74</v>
      </c>
      <c r="AL5" s="79" t="str">
        <f t="shared" si="1"/>
        <v/>
      </c>
      <c r="AM5" s="95" t="s">
        <v>66</v>
      </c>
      <c r="AN5" s="55"/>
      <c r="AO5" s="55"/>
      <c r="AP5" s="55" t="s">
        <v>177</v>
      </c>
      <c r="AQ5" s="55"/>
      <c r="AR5" s="56" t="s">
        <v>106</v>
      </c>
      <c r="AS5" s="80" t="str">
        <f t="shared" ref="AS5:AS9" si="3">M5</f>
        <v/>
      </c>
      <c r="AT5" s="95" t="s">
        <v>66</v>
      </c>
      <c r="AU5" s="125"/>
      <c r="AV5" s="124"/>
    </row>
    <row r="6" spans="1:48" ht="14.25" x14ac:dyDescent="0.2">
      <c r="A6" s="91"/>
      <c r="B6" s="55"/>
      <c r="C6" s="55" t="s">
        <v>75</v>
      </c>
      <c r="D6" s="55"/>
      <c r="E6" s="56" t="s">
        <v>76</v>
      </c>
      <c r="F6" s="59"/>
      <c r="G6" s="95" t="s">
        <v>66</v>
      </c>
      <c r="H6" s="55"/>
      <c r="I6" s="55"/>
      <c r="J6" s="55" t="s">
        <v>178</v>
      </c>
      <c r="K6" s="55"/>
      <c r="L6" s="56" t="s">
        <v>179</v>
      </c>
      <c r="M6" s="80" t="str">
        <f>IF(M4="","",M4*(F4+(F5+F6)*M4+F4)/2)</f>
        <v/>
      </c>
      <c r="N6" s="95" t="s">
        <v>90</v>
      </c>
      <c r="O6" s="125"/>
      <c r="P6" s="124"/>
      <c r="Q6" s="91"/>
      <c r="R6" s="55"/>
      <c r="S6" s="55" t="s">
        <v>75</v>
      </c>
      <c r="T6" s="55"/>
      <c r="U6" s="56" t="s">
        <v>76</v>
      </c>
      <c r="V6" s="79" t="str">
        <f t="shared" si="0"/>
        <v/>
      </c>
      <c r="W6" s="95" t="s">
        <v>66</v>
      </c>
      <c r="X6" s="55"/>
      <c r="Y6" s="55"/>
      <c r="Z6" s="55" t="s">
        <v>178</v>
      </c>
      <c r="AA6" s="55"/>
      <c r="AB6" s="56" t="s">
        <v>179</v>
      </c>
      <c r="AC6" s="80" t="str">
        <f t="shared" si="2"/>
        <v/>
      </c>
      <c r="AD6" s="95" t="s">
        <v>90</v>
      </c>
      <c r="AE6" s="125"/>
      <c r="AF6" s="124"/>
      <c r="AG6" s="91"/>
      <c r="AH6" s="55"/>
      <c r="AI6" s="55" t="s">
        <v>75</v>
      </c>
      <c r="AJ6" s="55"/>
      <c r="AK6" s="56" t="s">
        <v>76</v>
      </c>
      <c r="AL6" s="79" t="str">
        <f t="shared" si="1"/>
        <v/>
      </c>
      <c r="AM6" s="95" t="s">
        <v>66</v>
      </c>
      <c r="AN6" s="55"/>
      <c r="AO6" s="55"/>
      <c r="AP6" s="55" t="s">
        <v>178</v>
      </c>
      <c r="AQ6" s="55"/>
      <c r="AR6" s="56" t="s">
        <v>179</v>
      </c>
      <c r="AS6" s="80" t="str">
        <f t="shared" si="3"/>
        <v/>
      </c>
      <c r="AT6" s="95" t="s">
        <v>90</v>
      </c>
      <c r="AU6" s="125"/>
      <c r="AV6" s="124"/>
    </row>
    <row r="7" spans="1:48" ht="14.25" x14ac:dyDescent="0.2">
      <c r="A7" s="91"/>
      <c r="B7" s="55"/>
      <c r="C7" s="55" t="s">
        <v>68</v>
      </c>
      <c r="D7" s="55"/>
      <c r="E7" s="56" t="s">
        <v>69</v>
      </c>
      <c r="F7" s="81"/>
      <c r="G7" s="95"/>
      <c r="H7" s="55"/>
      <c r="I7" s="55"/>
      <c r="J7" s="55" t="s">
        <v>110</v>
      </c>
      <c r="K7" s="55"/>
      <c r="L7" s="56" t="s">
        <v>109</v>
      </c>
      <c r="M7" s="80" t="str">
        <f>IF(M4="","",M6/M5)</f>
        <v/>
      </c>
      <c r="N7" s="95" t="s">
        <v>126</v>
      </c>
      <c r="O7" s="125"/>
      <c r="P7" s="124"/>
      <c r="Q7" s="91"/>
      <c r="R7" s="55"/>
      <c r="S7" s="55" t="s">
        <v>68</v>
      </c>
      <c r="T7" s="55"/>
      <c r="U7" s="56" t="s">
        <v>69</v>
      </c>
      <c r="V7" s="126" t="str">
        <f t="shared" si="0"/>
        <v/>
      </c>
      <c r="W7" s="95"/>
      <c r="X7" s="55"/>
      <c r="Y7" s="55"/>
      <c r="Z7" s="55" t="s">
        <v>110</v>
      </c>
      <c r="AA7" s="55"/>
      <c r="AB7" s="56" t="s">
        <v>109</v>
      </c>
      <c r="AC7" s="80" t="str">
        <f t="shared" si="2"/>
        <v/>
      </c>
      <c r="AD7" s="95" t="s">
        <v>126</v>
      </c>
      <c r="AE7" s="125"/>
      <c r="AF7" s="124"/>
      <c r="AG7" s="91"/>
      <c r="AH7" s="55"/>
      <c r="AI7" s="55" t="s">
        <v>68</v>
      </c>
      <c r="AJ7" s="55"/>
      <c r="AK7" s="56" t="s">
        <v>69</v>
      </c>
      <c r="AL7" s="126" t="str">
        <f t="shared" si="1"/>
        <v/>
      </c>
      <c r="AM7" s="95"/>
      <c r="AN7" s="55"/>
      <c r="AO7" s="55"/>
      <c r="AP7" s="55" t="s">
        <v>110</v>
      </c>
      <c r="AQ7" s="55"/>
      <c r="AR7" s="56" t="s">
        <v>109</v>
      </c>
      <c r="AS7" s="80" t="str">
        <f t="shared" si="3"/>
        <v/>
      </c>
      <c r="AT7" s="95" t="s">
        <v>126</v>
      </c>
      <c r="AU7" s="125"/>
      <c r="AV7" s="124"/>
    </row>
    <row r="8" spans="1:48" ht="14.25" x14ac:dyDescent="0.2">
      <c r="A8" s="91"/>
      <c r="B8" s="55"/>
      <c r="C8" s="55" t="s">
        <v>128</v>
      </c>
      <c r="D8" s="55"/>
      <c r="E8" s="56" t="s">
        <v>129</v>
      </c>
      <c r="F8" s="61"/>
      <c r="G8" s="95" t="s">
        <v>66</v>
      </c>
      <c r="H8" s="55"/>
      <c r="I8" s="55"/>
      <c r="J8" s="55" t="s">
        <v>180</v>
      </c>
      <c r="K8" s="55"/>
      <c r="L8" s="56" t="s">
        <v>95</v>
      </c>
      <c r="M8" s="80" t="str">
        <f>IF(M4="","",((($F$5+$F$6)*M4+$F$4)*$F$9^2/(32.2*M6^3))^0.5)</f>
        <v/>
      </c>
      <c r="N8" s="95"/>
      <c r="O8" s="125"/>
      <c r="P8" s="124"/>
      <c r="Q8" s="91"/>
      <c r="R8" s="55"/>
      <c r="S8" s="55" t="s">
        <v>128</v>
      </c>
      <c r="T8" s="55"/>
      <c r="U8" s="56" t="s">
        <v>129</v>
      </c>
      <c r="V8" s="127" t="str">
        <f t="shared" si="0"/>
        <v/>
      </c>
      <c r="W8" s="95" t="s">
        <v>66</v>
      </c>
      <c r="X8" s="55"/>
      <c r="Y8" s="55"/>
      <c r="Z8" s="55" t="s">
        <v>180</v>
      </c>
      <c r="AA8" s="55"/>
      <c r="AB8" s="56" t="s">
        <v>95</v>
      </c>
      <c r="AC8" s="80" t="str">
        <f t="shared" si="2"/>
        <v/>
      </c>
      <c r="AD8" s="95"/>
      <c r="AE8" s="125"/>
      <c r="AF8" s="124"/>
      <c r="AG8" s="91"/>
      <c r="AH8" s="55"/>
      <c r="AI8" s="55" t="s">
        <v>128</v>
      </c>
      <c r="AJ8" s="55"/>
      <c r="AK8" s="56" t="s">
        <v>129</v>
      </c>
      <c r="AL8" s="127" t="str">
        <f t="shared" si="1"/>
        <v/>
      </c>
      <c r="AM8" s="95" t="s">
        <v>66</v>
      </c>
      <c r="AN8" s="55"/>
      <c r="AO8" s="55"/>
      <c r="AP8" s="55" t="s">
        <v>180</v>
      </c>
      <c r="AQ8" s="55"/>
      <c r="AR8" s="56" t="s">
        <v>95</v>
      </c>
      <c r="AS8" s="80" t="str">
        <f t="shared" si="3"/>
        <v/>
      </c>
      <c r="AT8" s="95"/>
      <c r="AU8" s="125"/>
      <c r="AV8" s="124"/>
    </row>
    <row r="9" spans="1:48" ht="14.25" x14ac:dyDescent="0.2">
      <c r="A9" s="91"/>
      <c r="B9" s="55"/>
      <c r="C9" s="55" t="s">
        <v>158</v>
      </c>
      <c r="D9" s="55"/>
      <c r="E9" s="56" t="s">
        <v>78</v>
      </c>
      <c r="F9" s="83"/>
      <c r="G9" s="95" t="s">
        <v>79</v>
      </c>
      <c r="H9" s="55"/>
      <c r="I9" s="55"/>
      <c r="J9" s="55" t="s">
        <v>181</v>
      </c>
      <c r="K9" s="55"/>
      <c r="L9" s="56" t="s">
        <v>78</v>
      </c>
      <c r="M9" s="128" t="str">
        <f>IF(M4="","",1.49/F7*M7^0.667*F8^0.5*M6)</f>
        <v/>
      </c>
      <c r="N9" s="95" t="s">
        <v>66</v>
      </c>
      <c r="O9" s="125"/>
      <c r="P9" s="124"/>
      <c r="Q9" s="91"/>
      <c r="R9" s="55"/>
      <c r="S9" s="55" t="s">
        <v>158</v>
      </c>
      <c r="T9" s="55"/>
      <c r="U9" s="56" t="s">
        <v>78</v>
      </c>
      <c r="V9" s="79" t="str">
        <f t="shared" si="0"/>
        <v/>
      </c>
      <c r="W9" s="95" t="s">
        <v>79</v>
      </c>
      <c r="X9" s="55"/>
      <c r="Y9" s="55"/>
      <c r="Z9" s="55" t="s">
        <v>181</v>
      </c>
      <c r="AA9" s="55"/>
      <c r="AB9" s="56" t="s">
        <v>78</v>
      </c>
      <c r="AC9" s="128" t="str">
        <f t="shared" si="2"/>
        <v/>
      </c>
      <c r="AD9" s="95" t="s">
        <v>66</v>
      </c>
      <c r="AE9" s="125"/>
      <c r="AF9" s="124"/>
      <c r="AG9" s="91"/>
      <c r="AH9" s="55"/>
      <c r="AI9" s="55" t="s">
        <v>158</v>
      </c>
      <c r="AJ9" s="55"/>
      <c r="AK9" s="56" t="s">
        <v>78</v>
      </c>
      <c r="AL9" s="79" t="str">
        <f t="shared" si="1"/>
        <v/>
      </c>
      <c r="AM9" s="95" t="s">
        <v>79</v>
      </c>
      <c r="AN9" s="55"/>
      <c r="AO9" s="55"/>
      <c r="AP9" s="55" t="s">
        <v>181</v>
      </c>
      <c r="AQ9" s="55"/>
      <c r="AR9" s="56" t="s">
        <v>78</v>
      </c>
      <c r="AS9" s="128" t="str">
        <f t="shared" si="3"/>
        <v/>
      </c>
      <c r="AT9" s="95" t="s">
        <v>66</v>
      </c>
      <c r="AU9" s="125"/>
      <c r="AV9" s="124"/>
    </row>
    <row r="10" spans="1:48" x14ac:dyDescent="0.25">
      <c r="A10" s="91"/>
      <c r="B10" s="55"/>
      <c r="C10" s="55"/>
      <c r="D10" s="55"/>
      <c r="E10" s="55"/>
      <c r="F10" s="55"/>
      <c r="G10" s="55"/>
      <c r="H10" s="55"/>
      <c r="I10" s="78" t="s">
        <v>182</v>
      </c>
      <c r="J10" s="55"/>
      <c r="K10" s="55"/>
      <c r="L10" s="56"/>
      <c r="M10" s="55"/>
      <c r="N10" s="95"/>
      <c r="O10" s="125"/>
      <c r="P10" s="124"/>
      <c r="Q10" s="91"/>
      <c r="R10" s="55"/>
      <c r="S10" s="55"/>
      <c r="T10" s="55"/>
      <c r="U10" s="55"/>
      <c r="V10" s="55"/>
      <c r="W10" s="55"/>
      <c r="X10" s="55"/>
      <c r="Y10" s="78" t="s">
        <v>182</v>
      </c>
      <c r="Z10" s="55"/>
      <c r="AA10" s="55"/>
      <c r="AB10" s="56"/>
      <c r="AC10" s="55"/>
      <c r="AD10" s="95"/>
      <c r="AE10" s="125"/>
      <c r="AF10" s="124"/>
      <c r="AG10" s="91"/>
      <c r="AH10" s="55"/>
      <c r="AI10" s="55"/>
      <c r="AJ10" s="55"/>
      <c r="AK10" s="55"/>
      <c r="AL10" s="55"/>
      <c r="AM10" s="55"/>
      <c r="AN10" s="55"/>
      <c r="AO10" s="78" t="s">
        <v>182</v>
      </c>
      <c r="AP10" s="55"/>
      <c r="AQ10" s="55"/>
      <c r="AR10" s="56"/>
      <c r="AS10" s="55"/>
      <c r="AT10" s="95"/>
      <c r="AU10" s="125"/>
      <c r="AV10" s="124"/>
    </row>
    <row r="11" spans="1:48" x14ac:dyDescent="0.25">
      <c r="A11" s="91"/>
      <c r="B11" s="55"/>
      <c r="C11" s="55"/>
      <c r="D11" s="55"/>
      <c r="E11" s="55"/>
      <c r="F11" s="55"/>
      <c r="G11" s="55"/>
      <c r="H11" s="78"/>
      <c r="I11" s="78"/>
      <c r="J11" s="55" t="s">
        <v>183</v>
      </c>
      <c r="K11" s="55"/>
      <c r="L11" s="56" t="s">
        <v>184</v>
      </c>
      <c r="M11" s="79"/>
      <c r="N11" s="95" t="s">
        <v>126</v>
      </c>
      <c r="O11" s="125"/>
      <c r="P11" s="124"/>
      <c r="Q11" s="91"/>
      <c r="R11" s="55"/>
      <c r="S11" s="55"/>
      <c r="T11" s="55"/>
      <c r="U11" s="55"/>
      <c r="V11" s="55"/>
      <c r="W11" s="55"/>
      <c r="X11" s="78"/>
      <c r="Y11" s="78"/>
      <c r="Z11" s="55" t="s">
        <v>183</v>
      </c>
      <c r="AA11" s="55"/>
      <c r="AB11" s="56" t="s">
        <v>184</v>
      </c>
      <c r="AC11" s="79" t="str">
        <f>IF(M11="","",M11)</f>
        <v/>
      </c>
      <c r="AD11" s="95" t="s">
        <v>126</v>
      </c>
      <c r="AE11" s="125"/>
      <c r="AF11" s="124"/>
      <c r="AG11" s="91"/>
      <c r="AH11" s="55"/>
      <c r="AI11" s="55"/>
      <c r="AJ11" s="55"/>
      <c r="AK11" s="55"/>
      <c r="AL11" s="55"/>
      <c r="AM11" s="55"/>
      <c r="AN11" s="78"/>
      <c r="AO11" s="78"/>
      <c r="AP11" s="55" t="s">
        <v>183</v>
      </c>
      <c r="AQ11" s="55"/>
      <c r="AR11" s="56" t="s">
        <v>184</v>
      </c>
      <c r="AS11" s="79" t="str">
        <f>IF(M11="","",M11)</f>
        <v/>
      </c>
      <c r="AT11" s="95" t="s">
        <v>126</v>
      </c>
      <c r="AU11" s="125"/>
      <c r="AV11" s="124"/>
    </row>
    <row r="12" spans="1:48" x14ac:dyDescent="0.25">
      <c r="A12" s="91"/>
      <c r="B12" s="55"/>
      <c r="C12" s="55"/>
      <c r="D12" s="55"/>
      <c r="E12" s="55"/>
      <c r="F12" s="55"/>
      <c r="G12" s="55"/>
      <c r="H12" s="78"/>
      <c r="I12" s="78"/>
      <c r="J12" s="55" t="s">
        <v>92</v>
      </c>
      <c r="K12" s="55"/>
      <c r="L12" s="56" t="s">
        <v>185</v>
      </c>
      <c r="M12" s="80" t="str">
        <f>IF(M4="","",F4+(F6+F5)*M11)</f>
        <v/>
      </c>
      <c r="N12" s="95" t="s">
        <v>126</v>
      </c>
      <c r="O12" s="125"/>
      <c r="P12" s="124"/>
      <c r="Q12" s="91"/>
      <c r="R12" s="55"/>
      <c r="S12" s="55"/>
      <c r="T12" s="55"/>
      <c r="U12" s="55"/>
      <c r="V12" s="55"/>
      <c r="W12" s="55"/>
      <c r="X12" s="78"/>
      <c r="Y12" s="78"/>
      <c r="Z12" s="55" t="s">
        <v>92</v>
      </c>
      <c r="AA12" s="55"/>
      <c r="AB12" s="56" t="s">
        <v>185</v>
      </c>
      <c r="AC12" s="80" t="str">
        <f t="shared" ref="AC12:AC14" si="4">M12</f>
        <v/>
      </c>
      <c r="AD12" s="95" t="s">
        <v>126</v>
      </c>
      <c r="AE12" s="125"/>
      <c r="AF12" s="124"/>
      <c r="AG12" s="91"/>
      <c r="AH12" s="55"/>
      <c r="AI12" s="55"/>
      <c r="AJ12" s="55"/>
      <c r="AK12" s="55"/>
      <c r="AL12" s="55"/>
      <c r="AM12" s="55"/>
      <c r="AN12" s="78"/>
      <c r="AO12" s="78"/>
      <c r="AP12" s="55" t="s">
        <v>92</v>
      </c>
      <c r="AQ12" s="55"/>
      <c r="AR12" s="56" t="s">
        <v>185</v>
      </c>
      <c r="AS12" s="80" t="str">
        <f t="shared" ref="AS12:AS14" si="5">M12</f>
        <v/>
      </c>
      <c r="AT12" s="95" t="s">
        <v>126</v>
      </c>
      <c r="AU12" s="125"/>
      <c r="AV12" s="124"/>
    </row>
    <row r="13" spans="1:48" x14ac:dyDescent="0.25">
      <c r="A13" s="91"/>
      <c r="B13" s="55"/>
      <c r="C13" s="55"/>
      <c r="D13" s="55"/>
      <c r="E13" s="55"/>
      <c r="F13" s="55"/>
      <c r="G13" s="55"/>
      <c r="H13" s="78"/>
      <c r="I13" s="78"/>
      <c r="J13" s="55" t="s">
        <v>88</v>
      </c>
      <c r="K13" s="55"/>
      <c r="L13" s="56" t="s">
        <v>186</v>
      </c>
      <c r="M13" s="80" t="str">
        <f>IF(M4="","",M11*(F4+(F5+F6)*M11+F4)/2)</f>
        <v/>
      </c>
      <c r="N13" s="95" t="s">
        <v>90</v>
      </c>
      <c r="O13" s="125"/>
      <c r="P13" s="124"/>
      <c r="Q13" s="91"/>
      <c r="R13" s="55"/>
      <c r="S13" s="55"/>
      <c r="T13" s="55"/>
      <c r="U13" s="55"/>
      <c r="V13" s="55"/>
      <c r="W13" s="55"/>
      <c r="X13" s="78"/>
      <c r="Y13" s="78"/>
      <c r="Z13" s="55" t="s">
        <v>88</v>
      </c>
      <c r="AA13" s="55"/>
      <c r="AB13" s="56" t="s">
        <v>186</v>
      </c>
      <c r="AC13" s="80" t="str">
        <f t="shared" si="4"/>
        <v/>
      </c>
      <c r="AD13" s="95" t="s">
        <v>90</v>
      </c>
      <c r="AE13" s="125"/>
      <c r="AF13" s="124"/>
      <c r="AG13" s="91"/>
      <c r="AH13" s="55"/>
      <c r="AI13" s="55"/>
      <c r="AJ13" s="55"/>
      <c r="AK13" s="55"/>
      <c r="AL13" s="55"/>
      <c r="AM13" s="55"/>
      <c r="AN13" s="78"/>
      <c r="AO13" s="78"/>
      <c r="AP13" s="55" t="s">
        <v>88</v>
      </c>
      <c r="AQ13" s="55"/>
      <c r="AR13" s="56" t="s">
        <v>186</v>
      </c>
      <c r="AS13" s="80" t="str">
        <f t="shared" si="5"/>
        <v/>
      </c>
      <c r="AT13" s="95" t="s">
        <v>90</v>
      </c>
      <c r="AU13" s="125"/>
      <c r="AV13" s="124"/>
    </row>
    <row r="14" spans="1:48" x14ac:dyDescent="0.25">
      <c r="A14" s="91"/>
      <c r="B14" s="55"/>
      <c r="C14" s="55"/>
      <c r="D14" s="55"/>
      <c r="E14" s="55"/>
      <c r="F14" s="55"/>
      <c r="G14" s="55"/>
      <c r="H14" s="78"/>
      <c r="I14" s="78"/>
      <c r="J14" s="55" t="s">
        <v>180</v>
      </c>
      <c r="K14" s="55"/>
      <c r="L14" s="56" t="s">
        <v>95</v>
      </c>
      <c r="M14" s="80" t="str">
        <f>IF(M4="","",((F9^2*M12)/(32.2*M13^3))^0.5)</f>
        <v/>
      </c>
      <c r="N14" s="95"/>
      <c r="O14" s="125"/>
      <c r="P14" s="124"/>
      <c r="Q14" s="91"/>
      <c r="R14" s="55"/>
      <c r="S14" s="55"/>
      <c r="T14" s="55"/>
      <c r="U14" s="55"/>
      <c r="V14" s="55"/>
      <c r="W14" s="55"/>
      <c r="X14" s="78"/>
      <c r="Y14" s="78"/>
      <c r="Z14" s="55" t="s">
        <v>180</v>
      </c>
      <c r="AA14" s="55"/>
      <c r="AB14" s="56" t="s">
        <v>95</v>
      </c>
      <c r="AC14" s="80" t="str">
        <f t="shared" si="4"/>
        <v/>
      </c>
      <c r="AD14" s="58"/>
      <c r="AE14" s="125"/>
      <c r="AF14" s="124"/>
      <c r="AG14" s="91"/>
      <c r="AH14" s="55"/>
      <c r="AI14" s="55"/>
      <c r="AJ14" s="55"/>
      <c r="AK14" s="55"/>
      <c r="AL14" s="55"/>
      <c r="AM14" s="55"/>
      <c r="AN14" s="78"/>
      <c r="AO14" s="78"/>
      <c r="AP14" s="55" t="s">
        <v>180</v>
      </c>
      <c r="AQ14" s="55"/>
      <c r="AR14" s="56" t="s">
        <v>95</v>
      </c>
      <c r="AS14" s="80" t="str">
        <f t="shared" si="5"/>
        <v/>
      </c>
      <c r="AT14" s="95"/>
      <c r="AU14" s="125"/>
      <c r="AV14" s="124"/>
    </row>
    <row r="15" spans="1:48" ht="14.25" x14ac:dyDescent="0.2">
      <c r="A15" s="91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124"/>
      <c r="Q15" s="91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124"/>
      <c r="AG15" s="91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124"/>
    </row>
    <row r="16" spans="1:48" ht="24.75" customHeight="1" x14ac:dyDescent="0.2">
      <c r="A16" s="384" t="s">
        <v>187</v>
      </c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85"/>
      <c r="Q16" s="384" t="s">
        <v>229</v>
      </c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85"/>
      <c r="AG16" s="384" t="s">
        <v>230</v>
      </c>
      <c r="AH16" s="367"/>
      <c r="AI16" s="367"/>
      <c r="AJ16" s="367"/>
      <c r="AK16" s="367"/>
      <c r="AL16" s="367"/>
      <c r="AM16" s="367"/>
      <c r="AN16" s="367"/>
      <c r="AO16" s="367"/>
      <c r="AP16" s="367"/>
      <c r="AQ16" s="367"/>
      <c r="AR16" s="367"/>
      <c r="AS16" s="367"/>
      <c r="AT16" s="367"/>
      <c r="AU16" s="367"/>
      <c r="AV16" s="385"/>
    </row>
    <row r="17" spans="1:48" ht="20.25" x14ac:dyDescent="0.3">
      <c r="A17" s="76"/>
      <c r="B17" s="71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77"/>
      <c r="Q17" s="76"/>
      <c r="R17" s="55"/>
      <c r="S17" s="71"/>
      <c r="T17" s="52"/>
      <c r="U17" s="55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77"/>
      <c r="AG17" s="76"/>
      <c r="AH17" s="52"/>
      <c r="AI17" s="55"/>
      <c r="AJ17" s="71"/>
      <c r="AK17" s="52"/>
      <c r="AL17" s="55"/>
      <c r="AM17" s="52"/>
      <c r="AN17" s="52"/>
      <c r="AO17" s="52"/>
      <c r="AP17" s="52"/>
      <c r="AQ17" s="52"/>
      <c r="AR17" s="52"/>
      <c r="AS17" s="52"/>
      <c r="AT17" s="52"/>
      <c r="AU17" s="52"/>
      <c r="AV17" s="77"/>
    </row>
    <row r="18" spans="1:48" ht="15.75" x14ac:dyDescent="0.25">
      <c r="A18" s="76"/>
      <c r="B18" s="78" t="s">
        <v>190</v>
      </c>
      <c r="C18" s="55"/>
      <c r="D18" s="55"/>
      <c r="E18" s="55"/>
      <c r="F18" s="55"/>
      <c r="G18" s="55"/>
      <c r="H18" s="52"/>
      <c r="I18" s="52"/>
      <c r="J18" s="52"/>
      <c r="K18" s="52"/>
      <c r="L18" s="52"/>
      <c r="M18" s="52"/>
      <c r="N18" s="52"/>
      <c r="O18" s="52"/>
      <c r="P18" s="77"/>
      <c r="Q18" s="76"/>
      <c r="R18" s="78" t="s">
        <v>190</v>
      </c>
      <c r="S18" s="55"/>
      <c r="T18" s="55"/>
      <c r="U18" s="55"/>
      <c r="V18" s="55"/>
      <c r="W18" s="55"/>
      <c r="X18" s="52"/>
      <c r="Y18" s="52"/>
      <c r="Z18" s="52"/>
      <c r="AA18" s="52"/>
      <c r="AB18" s="52"/>
      <c r="AC18" s="52"/>
      <c r="AD18" s="52"/>
      <c r="AE18" s="52"/>
      <c r="AF18" s="77"/>
      <c r="AG18" s="76"/>
      <c r="AH18" s="78" t="s">
        <v>190</v>
      </c>
      <c r="AI18" s="52"/>
      <c r="AJ18" s="55"/>
      <c r="AK18" s="55"/>
      <c r="AL18" s="55"/>
      <c r="AM18" s="55"/>
      <c r="AN18" s="52"/>
      <c r="AO18" s="52"/>
      <c r="AP18" s="52"/>
      <c r="AQ18" s="52"/>
      <c r="AR18" s="52"/>
      <c r="AS18" s="52"/>
      <c r="AT18" s="52"/>
      <c r="AU18" s="52"/>
      <c r="AV18" s="77"/>
    </row>
    <row r="19" spans="1:48" ht="20.25" x14ac:dyDescent="0.3">
      <c r="A19" s="91"/>
      <c r="B19" s="78" t="s">
        <v>52</v>
      </c>
      <c r="C19" s="55"/>
      <c r="D19" s="55"/>
      <c r="E19" s="56" t="s">
        <v>191</v>
      </c>
      <c r="F19" s="57"/>
      <c r="G19" s="95" t="s">
        <v>126</v>
      </c>
      <c r="H19" s="92"/>
      <c r="I19" s="92"/>
      <c r="J19" s="92"/>
      <c r="K19" s="92"/>
      <c r="L19" s="52"/>
      <c r="M19" s="52"/>
      <c r="N19" s="52"/>
      <c r="O19" s="52"/>
      <c r="P19" s="77"/>
      <c r="Q19" s="76"/>
      <c r="R19" s="78" t="s">
        <v>52</v>
      </c>
      <c r="S19" s="55" t="s">
        <v>192</v>
      </c>
      <c r="T19" s="55"/>
      <c r="U19" s="56"/>
      <c r="V19" s="79" t="str">
        <f>IF(M11="","",M11)</f>
        <v/>
      </c>
      <c r="W19" s="95" t="s">
        <v>126</v>
      </c>
      <c r="X19" s="52"/>
      <c r="Y19" s="52"/>
      <c r="Z19" s="52"/>
      <c r="AA19" s="52"/>
      <c r="AB19" s="52"/>
      <c r="AC19" s="52"/>
      <c r="AD19" s="52"/>
      <c r="AE19" s="52"/>
      <c r="AF19" s="77"/>
      <c r="AG19" s="76"/>
      <c r="AH19" s="52"/>
      <c r="AI19" s="55" t="s">
        <v>193</v>
      </c>
      <c r="AJ19" s="55"/>
      <c r="AK19" s="55"/>
      <c r="AL19" s="79" t="str">
        <f>IF(M11="","",M11)</f>
        <v/>
      </c>
      <c r="AM19" s="95" t="s">
        <v>126</v>
      </c>
      <c r="AN19" s="52"/>
      <c r="AO19" s="52"/>
      <c r="AP19" s="52"/>
      <c r="AQ19" s="52"/>
      <c r="AR19" s="52"/>
      <c r="AS19" s="52"/>
      <c r="AT19" s="52"/>
      <c r="AU19" s="52"/>
      <c r="AV19" s="77"/>
    </row>
    <row r="20" spans="1:48" ht="15.75" x14ac:dyDescent="0.25">
      <c r="A20" s="76"/>
      <c r="B20" s="78"/>
      <c r="C20" s="52"/>
      <c r="D20" s="52"/>
      <c r="E20" s="56" t="s">
        <v>231</v>
      </c>
      <c r="F20" s="59"/>
      <c r="G20" s="95" t="s">
        <v>126</v>
      </c>
      <c r="H20" s="52"/>
      <c r="I20" s="52"/>
      <c r="J20" s="52"/>
      <c r="K20" s="52"/>
      <c r="L20" s="52"/>
      <c r="M20" s="52"/>
      <c r="N20" s="52"/>
      <c r="O20" s="52"/>
      <c r="P20" s="77"/>
      <c r="Q20" s="76"/>
      <c r="R20" s="78"/>
      <c r="S20" s="55" t="s">
        <v>231</v>
      </c>
      <c r="T20" s="55"/>
      <c r="U20" s="56"/>
      <c r="V20" s="59"/>
      <c r="W20" s="95" t="s">
        <v>126</v>
      </c>
      <c r="X20" s="52"/>
      <c r="Y20" s="52"/>
      <c r="Z20" s="52"/>
      <c r="AA20" s="52"/>
      <c r="AB20" s="52"/>
      <c r="AC20" s="52"/>
      <c r="AD20" s="52"/>
      <c r="AE20" s="52"/>
      <c r="AF20" s="77"/>
      <c r="AG20" s="76"/>
      <c r="AH20" s="52"/>
      <c r="AI20" s="55" t="s">
        <v>231</v>
      </c>
      <c r="AJ20" s="55"/>
      <c r="AK20" s="55"/>
      <c r="AL20" s="59"/>
      <c r="AM20" s="95" t="s">
        <v>126</v>
      </c>
      <c r="AN20" s="52"/>
      <c r="AO20" s="52"/>
      <c r="AP20" s="52"/>
      <c r="AQ20" s="52"/>
      <c r="AR20" s="52"/>
      <c r="AS20" s="52"/>
      <c r="AT20" s="52"/>
      <c r="AU20" s="52"/>
      <c r="AV20" s="77"/>
    </row>
    <row r="21" spans="1:48" ht="15.75" customHeight="1" x14ac:dyDescent="0.25">
      <c r="A21" s="76"/>
      <c r="B21" s="52"/>
      <c r="C21" s="52"/>
      <c r="D21" s="52"/>
      <c r="E21" s="52"/>
      <c r="F21" s="52"/>
      <c r="G21" s="94"/>
      <c r="H21" s="52"/>
      <c r="I21" s="52"/>
      <c r="J21" s="52"/>
      <c r="K21" s="52"/>
      <c r="L21" s="52"/>
      <c r="M21" s="52"/>
      <c r="N21" s="52"/>
      <c r="O21" s="52"/>
      <c r="P21" s="77"/>
      <c r="Q21" s="76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77"/>
      <c r="AG21" s="76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77"/>
    </row>
    <row r="22" spans="1:48" ht="15.75" customHeight="1" x14ac:dyDescent="0.25">
      <c r="A22" s="76"/>
      <c r="B22" s="52"/>
      <c r="C22" s="52"/>
      <c r="D22" s="52"/>
      <c r="E22" s="52"/>
      <c r="F22" s="52"/>
      <c r="G22" s="94"/>
      <c r="H22" s="52"/>
      <c r="I22" s="52"/>
      <c r="J22" s="52"/>
      <c r="K22" s="52"/>
      <c r="L22" s="52"/>
      <c r="M22" s="52"/>
      <c r="N22" s="52"/>
      <c r="O22" s="52"/>
      <c r="P22" s="77"/>
      <c r="Q22" s="76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77"/>
      <c r="AG22" s="76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77"/>
    </row>
    <row r="23" spans="1:48" ht="15.75" customHeight="1" x14ac:dyDescent="0.25">
      <c r="A23" s="76"/>
      <c r="B23" s="78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77"/>
      <c r="Q23" s="76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77"/>
      <c r="AG23" s="76"/>
      <c r="AH23" s="129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77"/>
    </row>
    <row r="24" spans="1:48" ht="15.75" customHeight="1" x14ac:dyDescent="0.2">
      <c r="A24" s="96">
        <v>1</v>
      </c>
      <c r="B24" s="130">
        <v>2</v>
      </c>
      <c r="C24" s="130">
        <v>3</v>
      </c>
      <c r="D24" s="130">
        <v>4</v>
      </c>
      <c r="E24" s="130">
        <v>5</v>
      </c>
      <c r="F24" s="130">
        <v>6</v>
      </c>
      <c r="G24" s="130">
        <v>7</v>
      </c>
      <c r="H24" s="130">
        <v>8</v>
      </c>
      <c r="I24" s="130">
        <v>9</v>
      </c>
      <c r="J24" s="130">
        <v>10</v>
      </c>
      <c r="K24" s="130">
        <v>11</v>
      </c>
      <c r="L24" s="131">
        <v>12</v>
      </c>
      <c r="M24" s="130">
        <v>13</v>
      </c>
      <c r="N24" s="130">
        <v>14</v>
      </c>
      <c r="O24" s="130">
        <v>15</v>
      </c>
      <c r="P24" s="132">
        <v>16</v>
      </c>
      <c r="Q24" s="96">
        <v>1</v>
      </c>
      <c r="R24" s="130">
        <v>2</v>
      </c>
      <c r="S24" s="130">
        <v>3</v>
      </c>
      <c r="T24" s="130">
        <v>4</v>
      </c>
      <c r="U24" s="130">
        <v>5</v>
      </c>
      <c r="V24" s="130">
        <v>6</v>
      </c>
      <c r="W24" s="130">
        <v>7</v>
      </c>
      <c r="X24" s="130">
        <v>8</v>
      </c>
      <c r="Y24" s="130">
        <v>9</v>
      </c>
      <c r="Z24" s="130">
        <v>10</v>
      </c>
      <c r="AA24" s="130">
        <v>11</v>
      </c>
      <c r="AB24" s="131">
        <v>12</v>
      </c>
      <c r="AC24" s="130">
        <v>13</v>
      </c>
      <c r="AD24" s="130">
        <v>14</v>
      </c>
      <c r="AE24" s="130">
        <v>15</v>
      </c>
      <c r="AF24" s="132">
        <v>16</v>
      </c>
      <c r="AG24" s="96">
        <v>1</v>
      </c>
      <c r="AH24" s="130">
        <v>2</v>
      </c>
      <c r="AI24" s="130">
        <v>3</v>
      </c>
      <c r="AJ24" s="130">
        <v>4</v>
      </c>
      <c r="AK24" s="130">
        <v>5</v>
      </c>
      <c r="AL24" s="130">
        <v>6</v>
      </c>
      <c r="AM24" s="130">
        <v>7</v>
      </c>
      <c r="AN24" s="130">
        <v>8</v>
      </c>
      <c r="AO24" s="130">
        <v>9</v>
      </c>
      <c r="AP24" s="130">
        <v>10</v>
      </c>
      <c r="AQ24" s="130">
        <v>11</v>
      </c>
      <c r="AR24" s="131">
        <v>12</v>
      </c>
      <c r="AS24" s="130">
        <v>13</v>
      </c>
      <c r="AT24" s="130">
        <v>14</v>
      </c>
      <c r="AU24" s="130">
        <v>15</v>
      </c>
      <c r="AV24" s="132">
        <v>16</v>
      </c>
    </row>
    <row r="25" spans="1:48" ht="15.75" customHeight="1" x14ac:dyDescent="0.25">
      <c r="A25" s="99" t="s">
        <v>204</v>
      </c>
      <c r="B25" s="133" t="s">
        <v>203</v>
      </c>
      <c r="C25" s="133" t="s">
        <v>205</v>
      </c>
      <c r="D25" s="415" t="s">
        <v>232</v>
      </c>
      <c r="E25" s="133" t="s">
        <v>130</v>
      </c>
      <c r="F25" s="133" t="s">
        <v>130</v>
      </c>
      <c r="G25" s="133" t="s">
        <v>209</v>
      </c>
      <c r="H25" s="133" t="s">
        <v>233</v>
      </c>
      <c r="I25" s="133" t="s">
        <v>132</v>
      </c>
      <c r="J25" s="133" t="s">
        <v>234</v>
      </c>
      <c r="K25" s="133" t="s">
        <v>235</v>
      </c>
      <c r="L25" s="134" t="s">
        <v>236</v>
      </c>
      <c r="M25" s="133" t="s">
        <v>235</v>
      </c>
      <c r="N25" s="133" t="s">
        <v>237</v>
      </c>
      <c r="O25" s="133" t="s">
        <v>233</v>
      </c>
      <c r="P25" s="416" t="s">
        <v>238</v>
      </c>
      <c r="Q25" s="99" t="s">
        <v>204</v>
      </c>
      <c r="R25" s="133" t="s">
        <v>203</v>
      </c>
      <c r="S25" s="133" t="s">
        <v>205</v>
      </c>
      <c r="T25" s="415" t="s">
        <v>232</v>
      </c>
      <c r="U25" s="133" t="s">
        <v>130</v>
      </c>
      <c r="V25" s="133" t="s">
        <v>130</v>
      </c>
      <c r="W25" s="133" t="s">
        <v>209</v>
      </c>
      <c r="X25" s="133" t="s">
        <v>233</v>
      </c>
      <c r="Y25" s="133" t="s">
        <v>132</v>
      </c>
      <c r="Z25" s="133" t="s">
        <v>234</v>
      </c>
      <c r="AA25" s="133" t="s">
        <v>235</v>
      </c>
      <c r="AB25" s="134" t="s">
        <v>236</v>
      </c>
      <c r="AC25" s="133" t="s">
        <v>235</v>
      </c>
      <c r="AD25" s="133" t="s">
        <v>237</v>
      </c>
      <c r="AE25" s="133" t="s">
        <v>233</v>
      </c>
      <c r="AF25" s="416" t="s">
        <v>238</v>
      </c>
      <c r="AG25" s="99" t="s">
        <v>204</v>
      </c>
      <c r="AH25" s="133" t="s">
        <v>203</v>
      </c>
      <c r="AI25" s="133" t="s">
        <v>205</v>
      </c>
      <c r="AJ25" s="415" t="s">
        <v>232</v>
      </c>
      <c r="AK25" s="133" t="s">
        <v>130</v>
      </c>
      <c r="AL25" s="133" t="s">
        <v>130</v>
      </c>
      <c r="AM25" s="133" t="s">
        <v>209</v>
      </c>
      <c r="AN25" s="133" t="s">
        <v>233</v>
      </c>
      <c r="AO25" s="133" t="s">
        <v>132</v>
      </c>
      <c r="AP25" s="133" t="s">
        <v>234</v>
      </c>
      <c r="AQ25" s="133" t="s">
        <v>235</v>
      </c>
      <c r="AR25" s="134" t="s">
        <v>236</v>
      </c>
      <c r="AS25" s="133" t="s">
        <v>235</v>
      </c>
      <c r="AT25" s="133" t="s">
        <v>237</v>
      </c>
      <c r="AU25" s="133" t="s">
        <v>233</v>
      </c>
      <c r="AV25" s="416" t="s">
        <v>238</v>
      </c>
    </row>
    <row r="26" spans="1:48" ht="15.75" customHeight="1" x14ac:dyDescent="0.2">
      <c r="A26" s="99"/>
      <c r="B26" s="133"/>
      <c r="C26" s="133" t="s">
        <v>239</v>
      </c>
      <c r="D26" s="417" t="s">
        <v>130</v>
      </c>
      <c r="E26" s="133" t="s">
        <v>137</v>
      </c>
      <c r="F26" s="133" t="s">
        <v>209</v>
      </c>
      <c r="G26" s="133" t="s">
        <v>210</v>
      </c>
      <c r="H26" s="133" t="s">
        <v>210</v>
      </c>
      <c r="I26" s="133" t="s">
        <v>207</v>
      </c>
      <c r="J26" s="133" t="s">
        <v>139</v>
      </c>
      <c r="K26" s="133" t="s">
        <v>211</v>
      </c>
      <c r="L26" s="134" t="s">
        <v>215</v>
      </c>
      <c r="M26" s="133" t="s">
        <v>240</v>
      </c>
      <c r="N26" s="133" t="s">
        <v>240</v>
      </c>
      <c r="O26" s="133" t="s">
        <v>210</v>
      </c>
      <c r="P26" s="418" t="s">
        <v>241</v>
      </c>
      <c r="Q26" s="99"/>
      <c r="R26" s="133"/>
      <c r="S26" s="133" t="s">
        <v>239</v>
      </c>
      <c r="T26" s="417" t="s">
        <v>130</v>
      </c>
      <c r="U26" s="133" t="s">
        <v>137</v>
      </c>
      <c r="V26" s="133" t="s">
        <v>209</v>
      </c>
      <c r="W26" s="133" t="s">
        <v>210</v>
      </c>
      <c r="X26" s="133" t="s">
        <v>210</v>
      </c>
      <c r="Y26" s="133" t="s">
        <v>207</v>
      </c>
      <c r="Z26" s="133" t="s">
        <v>139</v>
      </c>
      <c r="AA26" s="133" t="s">
        <v>211</v>
      </c>
      <c r="AB26" s="134" t="s">
        <v>215</v>
      </c>
      <c r="AC26" s="133" t="s">
        <v>240</v>
      </c>
      <c r="AD26" s="133" t="s">
        <v>240</v>
      </c>
      <c r="AE26" s="133" t="s">
        <v>210</v>
      </c>
      <c r="AF26" s="418" t="s">
        <v>241</v>
      </c>
      <c r="AG26" s="99"/>
      <c r="AH26" s="133"/>
      <c r="AI26" s="133" t="s">
        <v>239</v>
      </c>
      <c r="AJ26" s="417" t="s">
        <v>130</v>
      </c>
      <c r="AK26" s="133" t="s">
        <v>137</v>
      </c>
      <c r="AL26" s="133" t="s">
        <v>209</v>
      </c>
      <c r="AM26" s="133" t="s">
        <v>210</v>
      </c>
      <c r="AN26" s="133" t="s">
        <v>210</v>
      </c>
      <c r="AO26" s="133" t="s">
        <v>207</v>
      </c>
      <c r="AP26" s="133" t="s">
        <v>139</v>
      </c>
      <c r="AQ26" s="133" t="s">
        <v>211</v>
      </c>
      <c r="AR26" s="134" t="s">
        <v>215</v>
      </c>
      <c r="AS26" s="133" t="s">
        <v>240</v>
      </c>
      <c r="AT26" s="133" t="s">
        <v>240</v>
      </c>
      <c r="AU26" s="133" t="s">
        <v>210</v>
      </c>
      <c r="AV26" s="418" t="s">
        <v>241</v>
      </c>
    </row>
    <row r="27" spans="1:48" ht="15.75" customHeight="1" x14ac:dyDescent="0.2">
      <c r="A27" s="99"/>
      <c r="B27" s="133"/>
      <c r="C27" s="133"/>
      <c r="D27" s="417" t="s">
        <v>135</v>
      </c>
      <c r="E27" s="133"/>
      <c r="F27" s="133"/>
      <c r="G27" s="133"/>
      <c r="H27" s="133" t="s">
        <v>242</v>
      </c>
      <c r="I27" s="133"/>
      <c r="J27" s="133"/>
      <c r="K27" s="133"/>
      <c r="L27" s="134"/>
      <c r="M27" s="133" t="s">
        <v>243</v>
      </c>
      <c r="N27" s="133"/>
      <c r="O27" s="133"/>
      <c r="P27" s="418" t="s">
        <v>244</v>
      </c>
      <c r="Q27" s="99"/>
      <c r="R27" s="133"/>
      <c r="S27" s="133"/>
      <c r="T27" s="417" t="s">
        <v>135</v>
      </c>
      <c r="U27" s="133"/>
      <c r="V27" s="133"/>
      <c r="W27" s="133"/>
      <c r="X27" s="133" t="s">
        <v>242</v>
      </c>
      <c r="Y27" s="133"/>
      <c r="Z27" s="133"/>
      <c r="AA27" s="133"/>
      <c r="AB27" s="134"/>
      <c r="AC27" s="133" t="s">
        <v>243</v>
      </c>
      <c r="AD27" s="133"/>
      <c r="AE27" s="133"/>
      <c r="AF27" s="418" t="s">
        <v>244</v>
      </c>
      <c r="AG27" s="99"/>
      <c r="AH27" s="133"/>
      <c r="AI27" s="133"/>
      <c r="AJ27" s="417" t="s">
        <v>135</v>
      </c>
      <c r="AK27" s="133"/>
      <c r="AL27" s="133"/>
      <c r="AM27" s="133"/>
      <c r="AN27" s="133" t="s">
        <v>242</v>
      </c>
      <c r="AO27" s="133"/>
      <c r="AP27" s="133"/>
      <c r="AQ27" s="133"/>
      <c r="AR27" s="134"/>
      <c r="AS27" s="133" t="s">
        <v>243</v>
      </c>
      <c r="AT27" s="133"/>
      <c r="AU27" s="133"/>
      <c r="AV27" s="418" t="s">
        <v>244</v>
      </c>
    </row>
    <row r="28" spans="1:48" ht="15.75" customHeight="1" x14ac:dyDescent="0.2">
      <c r="A28" s="99" t="s">
        <v>217</v>
      </c>
      <c r="B28" s="133" t="s">
        <v>216</v>
      </c>
      <c r="C28" s="133" t="s">
        <v>218</v>
      </c>
      <c r="D28" s="417" t="s">
        <v>143</v>
      </c>
      <c r="E28" s="133" t="s">
        <v>245</v>
      </c>
      <c r="F28" s="133" t="s">
        <v>148</v>
      </c>
      <c r="G28" s="133" t="s">
        <v>214</v>
      </c>
      <c r="H28" s="133" t="s">
        <v>246</v>
      </c>
      <c r="I28" s="133" t="s">
        <v>146</v>
      </c>
      <c r="J28" s="133" t="s">
        <v>147</v>
      </c>
      <c r="K28" s="133" t="s">
        <v>215</v>
      </c>
      <c r="L28" s="134"/>
      <c r="M28" s="133" t="s">
        <v>247</v>
      </c>
      <c r="N28" s="133" t="s">
        <v>248</v>
      </c>
      <c r="O28" s="133" t="s">
        <v>249</v>
      </c>
      <c r="P28" s="418" t="s">
        <v>52</v>
      </c>
      <c r="Q28" s="99" t="s">
        <v>217</v>
      </c>
      <c r="R28" s="133" t="s">
        <v>216</v>
      </c>
      <c r="S28" s="133" t="s">
        <v>218</v>
      </c>
      <c r="T28" s="417" t="s">
        <v>143</v>
      </c>
      <c r="U28" s="133" t="s">
        <v>245</v>
      </c>
      <c r="V28" s="133" t="s">
        <v>148</v>
      </c>
      <c r="W28" s="133" t="s">
        <v>214</v>
      </c>
      <c r="X28" s="133" t="s">
        <v>246</v>
      </c>
      <c r="Y28" s="133" t="s">
        <v>146</v>
      </c>
      <c r="Z28" s="133" t="s">
        <v>147</v>
      </c>
      <c r="AA28" s="133" t="s">
        <v>215</v>
      </c>
      <c r="AB28" s="134"/>
      <c r="AC28" s="133" t="s">
        <v>247</v>
      </c>
      <c r="AD28" s="133" t="s">
        <v>248</v>
      </c>
      <c r="AE28" s="133" t="s">
        <v>249</v>
      </c>
      <c r="AF28" s="418" t="s">
        <v>52</v>
      </c>
      <c r="AG28" s="99" t="s">
        <v>217</v>
      </c>
      <c r="AH28" s="133" t="s">
        <v>216</v>
      </c>
      <c r="AI28" s="133" t="s">
        <v>218</v>
      </c>
      <c r="AJ28" s="417" t="s">
        <v>143</v>
      </c>
      <c r="AK28" s="133" t="s">
        <v>245</v>
      </c>
      <c r="AL28" s="133" t="s">
        <v>148</v>
      </c>
      <c r="AM28" s="133" t="s">
        <v>214</v>
      </c>
      <c r="AN28" s="133" t="s">
        <v>246</v>
      </c>
      <c r="AO28" s="133" t="s">
        <v>146</v>
      </c>
      <c r="AP28" s="133" t="s">
        <v>147</v>
      </c>
      <c r="AQ28" s="133" t="s">
        <v>215</v>
      </c>
      <c r="AR28" s="134"/>
      <c r="AS28" s="133" t="s">
        <v>247</v>
      </c>
      <c r="AT28" s="133" t="s">
        <v>248</v>
      </c>
      <c r="AU28" s="133" t="s">
        <v>249</v>
      </c>
      <c r="AV28" s="418" t="s">
        <v>52</v>
      </c>
    </row>
    <row r="29" spans="1:48" ht="15.75" customHeight="1" x14ac:dyDescent="0.2">
      <c r="A29" s="103" t="s">
        <v>222</v>
      </c>
      <c r="B29" s="135" t="s">
        <v>222</v>
      </c>
      <c r="C29" s="135" t="s">
        <v>222</v>
      </c>
      <c r="D29" s="135" t="s">
        <v>224</v>
      </c>
      <c r="E29" s="135" t="s">
        <v>222</v>
      </c>
      <c r="F29" s="135" t="s">
        <v>250</v>
      </c>
      <c r="G29" s="135" t="s">
        <v>222</v>
      </c>
      <c r="H29" s="135" t="s">
        <v>222</v>
      </c>
      <c r="I29" s="135" t="s">
        <v>222</v>
      </c>
      <c r="J29" s="135" t="s">
        <v>222</v>
      </c>
      <c r="K29" s="135" t="s">
        <v>66</v>
      </c>
      <c r="L29" s="136" t="s">
        <v>251</v>
      </c>
      <c r="M29" s="135" t="s">
        <v>222</v>
      </c>
      <c r="N29" s="135" t="s">
        <v>252</v>
      </c>
      <c r="O29" s="135" t="s">
        <v>222</v>
      </c>
      <c r="P29" s="419" t="s">
        <v>82</v>
      </c>
      <c r="Q29" s="103" t="s">
        <v>222</v>
      </c>
      <c r="R29" s="135" t="s">
        <v>222</v>
      </c>
      <c r="S29" s="135" t="s">
        <v>222</v>
      </c>
      <c r="T29" s="135" t="s">
        <v>224</v>
      </c>
      <c r="U29" s="135" t="s">
        <v>222</v>
      </c>
      <c r="V29" s="135" t="s">
        <v>250</v>
      </c>
      <c r="W29" s="135" t="s">
        <v>222</v>
      </c>
      <c r="X29" s="135" t="s">
        <v>222</v>
      </c>
      <c r="Y29" s="135" t="s">
        <v>222</v>
      </c>
      <c r="Z29" s="135" t="s">
        <v>222</v>
      </c>
      <c r="AA29" s="135" t="s">
        <v>66</v>
      </c>
      <c r="AB29" s="136" t="s">
        <v>251</v>
      </c>
      <c r="AC29" s="135" t="s">
        <v>222</v>
      </c>
      <c r="AD29" s="135" t="s">
        <v>252</v>
      </c>
      <c r="AE29" s="135" t="s">
        <v>222</v>
      </c>
      <c r="AF29" s="419" t="s">
        <v>82</v>
      </c>
      <c r="AG29" s="103" t="s">
        <v>222</v>
      </c>
      <c r="AH29" s="135" t="s">
        <v>222</v>
      </c>
      <c r="AI29" s="135" t="s">
        <v>222</v>
      </c>
      <c r="AJ29" s="135" t="s">
        <v>224</v>
      </c>
      <c r="AK29" s="135" t="s">
        <v>222</v>
      </c>
      <c r="AL29" s="135" t="s">
        <v>250</v>
      </c>
      <c r="AM29" s="135" t="s">
        <v>222</v>
      </c>
      <c r="AN29" s="135" t="s">
        <v>222</v>
      </c>
      <c r="AO29" s="135" t="s">
        <v>222</v>
      </c>
      <c r="AP29" s="135" t="s">
        <v>222</v>
      </c>
      <c r="AQ29" s="135" t="s">
        <v>66</v>
      </c>
      <c r="AR29" s="136" t="s">
        <v>251</v>
      </c>
      <c r="AS29" s="135" t="s">
        <v>222</v>
      </c>
      <c r="AT29" s="135" t="s">
        <v>252</v>
      </c>
      <c r="AU29" s="135" t="s">
        <v>222</v>
      </c>
      <c r="AV29" s="419" t="s">
        <v>82</v>
      </c>
    </row>
    <row r="30" spans="1:48" ht="15.75" customHeight="1" x14ac:dyDescent="0.2">
      <c r="A30" s="137"/>
      <c r="B30" s="107">
        <v>0</v>
      </c>
      <c r="C30" s="74">
        <f>+F20</f>
        <v>0</v>
      </c>
      <c r="D30" s="74">
        <f>+F19</f>
        <v>0</v>
      </c>
      <c r="E30" s="74">
        <f>D30*($F$4+($F$5+$F$6)*D30+$F$4)/2</f>
        <v>0</v>
      </c>
      <c r="F30" s="74">
        <f>IF(E30=0,0,$F$9/E30)</f>
        <v>0</v>
      </c>
      <c r="G30" s="74">
        <f>F30^2/64.4</f>
        <v>0</v>
      </c>
      <c r="H30" s="74">
        <f>G30+D30+C30</f>
        <v>0</v>
      </c>
      <c r="I30" s="74">
        <f>$F$4+((1+$F$5^2)^0.5+(1+$F$6^2)^0.5)*D30</f>
        <v>0</v>
      </c>
      <c r="J30" s="74">
        <f>IF(I30=0,0,E30/I30)</f>
        <v>0</v>
      </c>
      <c r="K30" s="108">
        <f>IF(J30=0,0,$F$7^2*F30^2/(2.22*J30^1.333))</f>
        <v>0</v>
      </c>
      <c r="L30" s="138"/>
      <c r="M30" s="139"/>
      <c r="N30" s="73"/>
      <c r="O30" s="107">
        <f>+H30</f>
        <v>0</v>
      </c>
      <c r="P30" s="140"/>
      <c r="Q30" s="137"/>
      <c r="R30" s="107">
        <v>0</v>
      </c>
      <c r="S30" s="74">
        <f>+V20</f>
        <v>0</v>
      </c>
      <c r="T30" s="74" t="str">
        <f>+V19</f>
        <v/>
      </c>
      <c r="U30" s="74" t="e">
        <f>T30*($F$4+($F$5+$F$6)*T30+$F$4)/2</f>
        <v>#VALUE!</v>
      </c>
      <c r="V30" s="74" t="e">
        <f>IF(U30=0,0,$F$9/U30)</f>
        <v>#VALUE!</v>
      </c>
      <c r="W30" s="74" t="e">
        <f>V30^2/64.4</f>
        <v>#VALUE!</v>
      </c>
      <c r="X30" s="74" t="e">
        <f>W30+T30+S30</f>
        <v>#VALUE!</v>
      </c>
      <c r="Y30" s="74" t="e">
        <f>$F$4+((1+$F$5^2)^0.5+(1+$F$6^2)^0.5)*T30</f>
        <v>#VALUE!</v>
      </c>
      <c r="Z30" s="74" t="e">
        <f>IF(Y30=0,0,U30/Y30)</f>
        <v>#VALUE!</v>
      </c>
      <c r="AA30" s="108" t="e">
        <f>IF(Z30=0,0,$F$7^2*V30^2/(2.22*Z30^1.333))</f>
        <v>#VALUE!</v>
      </c>
      <c r="AB30" s="138"/>
      <c r="AC30" s="139"/>
      <c r="AD30" s="141"/>
      <c r="AE30" s="107" t="e">
        <f>+X30</f>
        <v>#VALUE!</v>
      </c>
      <c r="AF30" s="140"/>
      <c r="AG30" s="137"/>
      <c r="AH30" s="107">
        <v>0</v>
      </c>
      <c r="AI30" s="74">
        <f>+AL20</f>
        <v>0</v>
      </c>
      <c r="AJ30" s="74" t="str">
        <f>+AL19</f>
        <v/>
      </c>
      <c r="AK30" s="74" t="e">
        <f>AJ30*($F$4+($F$5+$F$6)*AJ30+$F$4)/2</f>
        <v>#VALUE!</v>
      </c>
      <c r="AL30" s="74" t="e">
        <f>IF(AK30=0,0,$F$9/AK30)</f>
        <v>#VALUE!</v>
      </c>
      <c r="AM30" s="74" t="e">
        <f>AL30^2/64.4</f>
        <v>#VALUE!</v>
      </c>
      <c r="AN30" s="74" t="e">
        <f>AM30+AJ30+AI30</f>
        <v>#VALUE!</v>
      </c>
      <c r="AO30" s="74" t="e">
        <f>$F$4+((1+$F$5^2)^0.5+(1+$F$6^2)^0.5)*AJ30</f>
        <v>#VALUE!</v>
      </c>
      <c r="AP30" s="74" t="e">
        <f>IF(AO30=0,0,AK30/AO30)</f>
        <v>#VALUE!</v>
      </c>
      <c r="AQ30" s="108" t="e">
        <f>IF(AP30=0,0,$F$7^2*AL30^2/(2.22*AP30^1.333))</f>
        <v>#VALUE!</v>
      </c>
      <c r="AR30" s="138"/>
      <c r="AS30" s="139"/>
      <c r="AT30" s="141"/>
      <c r="AU30" s="107" t="e">
        <f>+AN30</f>
        <v>#VALUE!</v>
      </c>
      <c r="AV30" s="140"/>
    </row>
    <row r="31" spans="1:48" ht="15.75" customHeight="1" x14ac:dyDescent="0.2">
      <c r="A31" s="137"/>
      <c r="B31" s="107" t="str">
        <f t="shared" ref="B31:B70" si="6">IF(A31="","",A31-A30)</f>
        <v/>
      </c>
      <c r="C31" s="74" t="str">
        <f t="shared" ref="C31:C70" si="7">IF(A31="","",C30+$F$8*B31)</f>
        <v/>
      </c>
      <c r="D31" s="73"/>
      <c r="E31" s="74" t="str">
        <f t="shared" ref="E31:E70" si="8">IF(A31="","",D31*($F$4+($F$5+$F$6)*D31+$F$4)/2)</f>
        <v/>
      </c>
      <c r="F31" s="74" t="str">
        <f t="shared" ref="F31:F70" si="9">IF(A31="","",$F$9/E31)</f>
        <v/>
      </c>
      <c r="G31" s="74" t="str">
        <f t="shared" ref="G31:G70" si="10">IF(A31="","",F31^2/64.4)</f>
        <v/>
      </c>
      <c r="H31" s="74" t="str">
        <f t="shared" ref="H31:H70" si="11">IF(A31="","",G31+D31+C31)</f>
        <v/>
      </c>
      <c r="I31" s="74" t="str">
        <f t="shared" ref="I31:I70" si="12">IF(A31="","",$F$4+((1+$F$5^2)^0.5+(1+$F$6^2)^0.5)*D31)</f>
        <v/>
      </c>
      <c r="J31" s="74" t="str">
        <f t="shared" ref="J31:J70" si="13">IF(A31="","",E31/I31)</f>
        <v/>
      </c>
      <c r="K31" s="108" t="str">
        <f t="shared" ref="K31:K70" si="14">IF(A31="","",$F$7^2*F31^2/(2.22*J31^1.333))</f>
        <v/>
      </c>
      <c r="L31" s="142" t="str">
        <f t="shared" ref="L31:L70" si="15">IF(A31="","",0.5*(K30+K31))</f>
        <v/>
      </c>
      <c r="M31" s="143" t="str">
        <f t="shared" ref="M31:M70" si="16">IF(A31="","",L31*B31)</f>
        <v/>
      </c>
      <c r="N31" s="73"/>
      <c r="O31" s="107" t="str">
        <f t="shared" ref="O31:O70" si="17">IF(A31="","",M31+N31+O30)</f>
        <v/>
      </c>
      <c r="P31" s="424" t="str">
        <f t="shared" ref="P31:P70" si="18">IF(A31="","",O31-H31)</f>
        <v/>
      </c>
      <c r="Q31" s="137"/>
      <c r="R31" s="107" t="str">
        <f t="shared" ref="R31:R70" si="19">IF(Q31="","",Q31-Q30)</f>
        <v/>
      </c>
      <c r="S31" s="74" t="str">
        <f t="shared" ref="S31:S70" si="20">IF(Q31="","",S30+$F$8*R31)</f>
        <v/>
      </c>
      <c r="T31" s="73"/>
      <c r="U31" s="74" t="str">
        <f t="shared" ref="U31:U70" si="21">IF(Q31="","",T31*($F$4+($F$5+$F$6)*T31+$F$4)/2)</f>
        <v/>
      </c>
      <c r="V31" s="74" t="str">
        <f t="shared" ref="V31:V70" si="22">IF(Q31="","",$F$9/U31)</f>
        <v/>
      </c>
      <c r="W31" s="74" t="str">
        <f t="shared" ref="W31:W70" si="23">IF(Q31="","",V31^2/64.4)</f>
        <v/>
      </c>
      <c r="X31" s="74" t="str">
        <f t="shared" ref="X31:X70" si="24">IF(Q31="","",W31+T31+S31)</f>
        <v/>
      </c>
      <c r="Y31" s="74" t="str">
        <f t="shared" ref="Y31:Y70" si="25">IF(Q31="","",$F$4+((1+$F$5^2)^0.5+(1+$F$6^2)^0.5)*T31)</f>
        <v/>
      </c>
      <c r="Z31" s="74" t="str">
        <f t="shared" ref="Z31:Z70" si="26">IF(Q31="","",U31/Y31)</f>
        <v/>
      </c>
      <c r="AA31" s="108" t="str">
        <f t="shared" ref="AA31:AA70" si="27">IF(Q31="","",$F$7^2*V31^2/(2.22*Z31^1.333))</f>
        <v/>
      </c>
      <c r="AB31" s="142" t="str">
        <f t="shared" ref="AB31:AB70" si="28">IF(Q31="","",0.5*(AA30+AA31))</f>
        <v/>
      </c>
      <c r="AC31" s="143" t="str">
        <f t="shared" ref="AC31:AC70" si="29">IF(Q31="","",AB31*R31)</f>
        <v/>
      </c>
      <c r="AD31" s="73"/>
      <c r="AE31" s="107" t="str">
        <f t="shared" ref="AE31:AE70" si="30">IF(Q31="","",AC31+AD31+AE30)</f>
        <v/>
      </c>
      <c r="AF31" s="424" t="str">
        <f t="shared" ref="AF31:AF70" si="31">IF(Q31="","",AE31-X31)</f>
        <v/>
      </c>
      <c r="AG31" s="137"/>
      <c r="AH31" s="107" t="str">
        <f t="shared" ref="AH31:AH70" si="32">IF(AG31="","",AG30-AG31)</f>
        <v/>
      </c>
      <c r="AI31" s="74" t="str">
        <f t="shared" ref="AI31:AI70" si="33">IF(AG31="","",AI30-$F$8*AH31)</f>
        <v/>
      </c>
      <c r="AJ31" s="73"/>
      <c r="AK31" s="74" t="str">
        <f t="shared" ref="AK31:AK70" si="34">IF(AG31="","",AJ31*($F$4+($F$5+$F$6)*AJ31+$F$4)/2)</f>
        <v/>
      </c>
      <c r="AL31" s="74" t="str">
        <f t="shared" ref="AL31:AL70" si="35">IF(AG31="","",$F$9/AK31)</f>
        <v/>
      </c>
      <c r="AM31" s="74" t="str">
        <f t="shared" ref="AM31:AM70" si="36">IF(AG31="","",AL31^2/64.4)</f>
        <v/>
      </c>
      <c r="AN31" s="74" t="str">
        <f t="shared" ref="AN31:AN70" si="37">IF(AG31="","",AM31+AJ31+AI31)</f>
        <v/>
      </c>
      <c r="AO31" s="74" t="str">
        <f t="shared" ref="AO31:AO70" si="38">IF(AG31="","",$F$4+((1+$F$5^2)^0.5+(1+$F$6^2)^0.5)*AJ31)</f>
        <v/>
      </c>
      <c r="AP31" s="74" t="str">
        <f t="shared" ref="AP31:AP70" si="39">IF(AG31="","",AK31/AO31)</f>
        <v/>
      </c>
      <c r="AQ31" s="108" t="str">
        <f t="shared" ref="AQ31:AQ70" si="40">IF(AG31="","",$F$7^2*AL31^2/(2.22*AP31^1.333))</f>
        <v/>
      </c>
      <c r="AR31" s="142" t="str">
        <f t="shared" ref="AR31:AR70" si="41">IF(AG31="","",0.5*(AQ30+AQ31))</f>
        <v/>
      </c>
      <c r="AS31" s="143" t="str">
        <f t="shared" ref="AS31:AS70" si="42">IF(AG31="","",AR31*AH31)</f>
        <v/>
      </c>
      <c r="AT31" s="73"/>
      <c r="AU31" s="107" t="str">
        <f t="shared" ref="AU31:AU70" si="43">IF(AG31="","",AU30-AS31-AT31)</f>
        <v/>
      </c>
      <c r="AV31" s="424" t="str">
        <f t="shared" ref="AV31:AV70" si="44">IF(AG31="","",AU31-AN31)</f>
        <v/>
      </c>
    </row>
    <row r="32" spans="1:48" ht="15.75" customHeight="1" x14ac:dyDescent="0.2">
      <c r="A32" s="137"/>
      <c r="B32" s="107" t="str">
        <f t="shared" si="6"/>
        <v/>
      </c>
      <c r="C32" s="74" t="str">
        <f t="shared" si="7"/>
        <v/>
      </c>
      <c r="D32" s="73"/>
      <c r="E32" s="74" t="str">
        <f t="shared" si="8"/>
        <v/>
      </c>
      <c r="F32" s="74" t="str">
        <f t="shared" si="9"/>
        <v/>
      </c>
      <c r="G32" s="74" t="str">
        <f t="shared" si="10"/>
        <v/>
      </c>
      <c r="H32" s="74" t="str">
        <f t="shared" si="11"/>
        <v/>
      </c>
      <c r="I32" s="74" t="str">
        <f t="shared" si="12"/>
        <v/>
      </c>
      <c r="J32" s="74" t="str">
        <f t="shared" si="13"/>
        <v/>
      </c>
      <c r="K32" s="108" t="str">
        <f t="shared" si="14"/>
        <v/>
      </c>
      <c r="L32" s="142" t="str">
        <f t="shared" si="15"/>
        <v/>
      </c>
      <c r="M32" s="143" t="str">
        <f t="shared" si="16"/>
        <v/>
      </c>
      <c r="N32" s="73"/>
      <c r="O32" s="107" t="str">
        <f t="shared" si="17"/>
        <v/>
      </c>
      <c r="P32" s="424" t="str">
        <f t="shared" si="18"/>
        <v/>
      </c>
      <c r="Q32" s="137"/>
      <c r="R32" s="107" t="str">
        <f t="shared" si="19"/>
        <v/>
      </c>
      <c r="S32" s="74" t="str">
        <f t="shared" si="20"/>
        <v/>
      </c>
      <c r="T32" s="73"/>
      <c r="U32" s="74" t="str">
        <f t="shared" si="21"/>
        <v/>
      </c>
      <c r="V32" s="74" t="str">
        <f t="shared" si="22"/>
        <v/>
      </c>
      <c r="W32" s="74" t="str">
        <f t="shared" si="23"/>
        <v/>
      </c>
      <c r="X32" s="74" t="str">
        <f t="shared" si="24"/>
        <v/>
      </c>
      <c r="Y32" s="74" t="str">
        <f t="shared" si="25"/>
        <v/>
      </c>
      <c r="Z32" s="74" t="str">
        <f t="shared" si="26"/>
        <v/>
      </c>
      <c r="AA32" s="108" t="str">
        <f t="shared" si="27"/>
        <v/>
      </c>
      <c r="AB32" s="142" t="str">
        <f t="shared" si="28"/>
        <v/>
      </c>
      <c r="AC32" s="143" t="str">
        <f t="shared" si="29"/>
        <v/>
      </c>
      <c r="AD32" s="73"/>
      <c r="AE32" s="107" t="str">
        <f t="shared" si="30"/>
        <v/>
      </c>
      <c r="AF32" s="424" t="str">
        <f t="shared" si="31"/>
        <v/>
      </c>
      <c r="AG32" s="137"/>
      <c r="AH32" s="107" t="str">
        <f t="shared" si="32"/>
        <v/>
      </c>
      <c r="AI32" s="74" t="str">
        <f t="shared" si="33"/>
        <v/>
      </c>
      <c r="AJ32" s="73"/>
      <c r="AK32" s="74" t="str">
        <f t="shared" si="34"/>
        <v/>
      </c>
      <c r="AL32" s="74" t="str">
        <f t="shared" si="35"/>
        <v/>
      </c>
      <c r="AM32" s="74" t="str">
        <f t="shared" si="36"/>
        <v/>
      </c>
      <c r="AN32" s="74" t="str">
        <f t="shared" si="37"/>
        <v/>
      </c>
      <c r="AO32" s="74" t="str">
        <f t="shared" si="38"/>
        <v/>
      </c>
      <c r="AP32" s="74" t="str">
        <f t="shared" si="39"/>
        <v/>
      </c>
      <c r="AQ32" s="108" t="str">
        <f t="shared" si="40"/>
        <v/>
      </c>
      <c r="AR32" s="142" t="str">
        <f t="shared" si="41"/>
        <v/>
      </c>
      <c r="AS32" s="143" t="str">
        <f t="shared" si="42"/>
        <v/>
      </c>
      <c r="AT32" s="73"/>
      <c r="AU32" s="107" t="str">
        <f t="shared" si="43"/>
        <v/>
      </c>
      <c r="AV32" s="424" t="str">
        <f t="shared" si="44"/>
        <v/>
      </c>
    </row>
    <row r="33" spans="1:48" ht="15.75" customHeight="1" x14ac:dyDescent="0.2">
      <c r="A33" s="137"/>
      <c r="B33" s="107" t="str">
        <f t="shared" si="6"/>
        <v/>
      </c>
      <c r="C33" s="74" t="str">
        <f t="shared" si="7"/>
        <v/>
      </c>
      <c r="D33" s="73"/>
      <c r="E33" s="74" t="str">
        <f t="shared" si="8"/>
        <v/>
      </c>
      <c r="F33" s="74" t="str">
        <f t="shared" si="9"/>
        <v/>
      </c>
      <c r="G33" s="74" t="str">
        <f t="shared" si="10"/>
        <v/>
      </c>
      <c r="H33" s="74" t="str">
        <f t="shared" si="11"/>
        <v/>
      </c>
      <c r="I33" s="74" t="str">
        <f t="shared" si="12"/>
        <v/>
      </c>
      <c r="J33" s="74" t="str">
        <f t="shared" si="13"/>
        <v/>
      </c>
      <c r="K33" s="108" t="str">
        <f t="shared" si="14"/>
        <v/>
      </c>
      <c r="L33" s="142" t="str">
        <f t="shared" si="15"/>
        <v/>
      </c>
      <c r="M33" s="143" t="str">
        <f t="shared" si="16"/>
        <v/>
      </c>
      <c r="N33" s="73"/>
      <c r="O33" s="107" t="str">
        <f t="shared" si="17"/>
        <v/>
      </c>
      <c r="P33" s="424" t="str">
        <f t="shared" si="18"/>
        <v/>
      </c>
      <c r="Q33" s="137"/>
      <c r="R33" s="107" t="str">
        <f t="shared" si="19"/>
        <v/>
      </c>
      <c r="S33" s="74" t="str">
        <f t="shared" si="20"/>
        <v/>
      </c>
      <c r="T33" s="73"/>
      <c r="U33" s="74" t="str">
        <f t="shared" si="21"/>
        <v/>
      </c>
      <c r="V33" s="74" t="str">
        <f t="shared" si="22"/>
        <v/>
      </c>
      <c r="W33" s="74" t="str">
        <f t="shared" si="23"/>
        <v/>
      </c>
      <c r="X33" s="74" t="str">
        <f t="shared" si="24"/>
        <v/>
      </c>
      <c r="Y33" s="74" t="str">
        <f t="shared" si="25"/>
        <v/>
      </c>
      <c r="Z33" s="74" t="str">
        <f t="shared" si="26"/>
        <v/>
      </c>
      <c r="AA33" s="108" t="str">
        <f t="shared" si="27"/>
        <v/>
      </c>
      <c r="AB33" s="142" t="str">
        <f t="shared" si="28"/>
        <v/>
      </c>
      <c r="AC33" s="143" t="str">
        <f t="shared" si="29"/>
        <v/>
      </c>
      <c r="AD33" s="73"/>
      <c r="AE33" s="107" t="str">
        <f t="shared" si="30"/>
        <v/>
      </c>
      <c r="AF33" s="424" t="str">
        <f t="shared" si="31"/>
        <v/>
      </c>
      <c r="AG33" s="137"/>
      <c r="AH33" s="107" t="str">
        <f t="shared" si="32"/>
        <v/>
      </c>
      <c r="AI33" s="74" t="str">
        <f t="shared" si="33"/>
        <v/>
      </c>
      <c r="AJ33" s="73"/>
      <c r="AK33" s="74" t="str">
        <f t="shared" si="34"/>
        <v/>
      </c>
      <c r="AL33" s="74" t="str">
        <f t="shared" si="35"/>
        <v/>
      </c>
      <c r="AM33" s="74" t="str">
        <f t="shared" si="36"/>
        <v/>
      </c>
      <c r="AN33" s="74" t="str">
        <f t="shared" si="37"/>
        <v/>
      </c>
      <c r="AO33" s="74" t="str">
        <f t="shared" si="38"/>
        <v/>
      </c>
      <c r="AP33" s="74" t="str">
        <f t="shared" si="39"/>
        <v/>
      </c>
      <c r="AQ33" s="108" t="str">
        <f t="shared" si="40"/>
        <v/>
      </c>
      <c r="AR33" s="142" t="str">
        <f t="shared" si="41"/>
        <v/>
      </c>
      <c r="AS33" s="143" t="str">
        <f t="shared" si="42"/>
        <v/>
      </c>
      <c r="AT33" s="73"/>
      <c r="AU33" s="107" t="str">
        <f t="shared" si="43"/>
        <v/>
      </c>
      <c r="AV33" s="424" t="str">
        <f t="shared" si="44"/>
        <v/>
      </c>
    </row>
    <row r="34" spans="1:48" ht="15.75" customHeight="1" x14ac:dyDescent="0.2">
      <c r="A34" s="137"/>
      <c r="B34" s="107" t="str">
        <f t="shared" si="6"/>
        <v/>
      </c>
      <c r="C34" s="74" t="str">
        <f t="shared" si="7"/>
        <v/>
      </c>
      <c r="D34" s="73"/>
      <c r="E34" s="74" t="str">
        <f t="shared" si="8"/>
        <v/>
      </c>
      <c r="F34" s="74" t="str">
        <f t="shared" si="9"/>
        <v/>
      </c>
      <c r="G34" s="74" t="str">
        <f t="shared" si="10"/>
        <v/>
      </c>
      <c r="H34" s="74" t="str">
        <f t="shared" si="11"/>
        <v/>
      </c>
      <c r="I34" s="74" t="str">
        <f t="shared" si="12"/>
        <v/>
      </c>
      <c r="J34" s="74" t="str">
        <f t="shared" si="13"/>
        <v/>
      </c>
      <c r="K34" s="108" t="str">
        <f t="shared" si="14"/>
        <v/>
      </c>
      <c r="L34" s="142" t="str">
        <f t="shared" si="15"/>
        <v/>
      </c>
      <c r="M34" s="143" t="str">
        <f t="shared" si="16"/>
        <v/>
      </c>
      <c r="N34" s="73"/>
      <c r="O34" s="107" t="str">
        <f t="shared" si="17"/>
        <v/>
      </c>
      <c r="P34" s="424" t="str">
        <f t="shared" si="18"/>
        <v/>
      </c>
      <c r="Q34" s="137"/>
      <c r="R34" s="107" t="str">
        <f t="shared" si="19"/>
        <v/>
      </c>
      <c r="S34" s="74" t="str">
        <f t="shared" si="20"/>
        <v/>
      </c>
      <c r="T34" s="73"/>
      <c r="U34" s="74" t="str">
        <f t="shared" si="21"/>
        <v/>
      </c>
      <c r="V34" s="74" t="str">
        <f t="shared" si="22"/>
        <v/>
      </c>
      <c r="W34" s="74" t="str">
        <f t="shared" si="23"/>
        <v/>
      </c>
      <c r="X34" s="74" t="str">
        <f t="shared" si="24"/>
        <v/>
      </c>
      <c r="Y34" s="74" t="str">
        <f t="shared" si="25"/>
        <v/>
      </c>
      <c r="Z34" s="74" t="str">
        <f t="shared" si="26"/>
        <v/>
      </c>
      <c r="AA34" s="108" t="str">
        <f t="shared" si="27"/>
        <v/>
      </c>
      <c r="AB34" s="142" t="str">
        <f t="shared" si="28"/>
        <v/>
      </c>
      <c r="AC34" s="143" t="str">
        <f t="shared" si="29"/>
        <v/>
      </c>
      <c r="AD34" s="73"/>
      <c r="AE34" s="107" t="str">
        <f t="shared" si="30"/>
        <v/>
      </c>
      <c r="AF34" s="424" t="str">
        <f t="shared" si="31"/>
        <v/>
      </c>
      <c r="AG34" s="137"/>
      <c r="AH34" s="107" t="str">
        <f t="shared" si="32"/>
        <v/>
      </c>
      <c r="AI34" s="74" t="str">
        <f t="shared" si="33"/>
        <v/>
      </c>
      <c r="AJ34" s="73"/>
      <c r="AK34" s="74" t="str">
        <f t="shared" si="34"/>
        <v/>
      </c>
      <c r="AL34" s="74" t="str">
        <f t="shared" si="35"/>
        <v/>
      </c>
      <c r="AM34" s="74" t="str">
        <f t="shared" si="36"/>
        <v/>
      </c>
      <c r="AN34" s="74" t="str">
        <f t="shared" si="37"/>
        <v/>
      </c>
      <c r="AO34" s="74" t="str">
        <f t="shared" si="38"/>
        <v/>
      </c>
      <c r="AP34" s="74" t="str">
        <f t="shared" si="39"/>
        <v/>
      </c>
      <c r="AQ34" s="108" t="str">
        <f t="shared" si="40"/>
        <v/>
      </c>
      <c r="AR34" s="142" t="str">
        <f t="shared" si="41"/>
        <v/>
      </c>
      <c r="AS34" s="143" t="str">
        <f t="shared" si="42"/>
        <v/>
      </c>
      <c r="AT34" s="73"/>
      <c r="AU34" s="107" t="str">
        <f t="shared" si="43"/>
        <v/>
      </c>
      <c r="AV34" s="424" t="str">
        <f t="shared" si="44"/>
        <v/>
      </c>
    </row>
    <row r="35" spans="1:48" ht="15.75" customHeight="1" x14ac:dyDescent="0.2">
      <c r="A35" s="137"/>
      <c r="B35" s="107" t="str">
        <f t="shared" si="6"/>
        <v/>
      </c>
      <c r="C35" s="74" t="str">
        <f t="shared" si="7"/>
        <v/>
      </c>
      <c r="D35" s="73"/>
      <c r="E35" s="74" t="str">
        <f t="shared" si="8"/>
        <v/>
      </c>
      <c r="F35" s="74" t="str">
        <f t="shared" si="9"/>
        <v/>
      </c>
      <c r="G35" s="74" t="str">
        <f t="shared" si="10"/>
        <v/>
      </c>
      <c r="H35" s="74" t="str">
        <f t="shared" si="11"/>
        <v/>
      </c>
      <c r="I35" s="74" t="str">
        <f t="shared" si="12"/>
        <v/>
      </c>
      <c r="J35" s="74" t="str">
        <f t="shared" si="13"/>
        <v/>
      </c>
      <c r="K35" s="108" t="str">
        <f t="shared" si="14"/>
        <v/>
      </c>
      <c r="L35" s="142" t="str">
        <f t="shared" si="15"/>
        <v/>
      </c>
      <c r="M35" s="143" t="str">
        <f t="shared" si="16"/>
        <v/>
      </c>
      <c r="N35" s="73"/>
      <c r="O35" s="107" t="str">
        <f t="shared" si="17"/>
        <v/>
      </c>
      <c r="P35" s="424" t="str">
        <f t="shared" si="18"/>
        <v/>
      </c>
      <c r="Q35" s="137"/>
      <c r="R35" s="107" t="str">
        <f t="shared" si="19"/>
        <v/>
      </c>
      <c r="S35" s="74" t="str">
        <f t="shared" si="20"/>
        <v/>
      </c>
      <c r="T35" s="73"/>
      <c r="U35" s="74" t="str">
        <f t="shared" si="21"/>
        <v/>
      </c>
      <c r="V35" s="74" t="str">
        <f t="shared" si="22"/>
        <v/>
      </c>
      <c r="W35" s="74" t="str">
        <f t="shared" si="23"/>
        <v/>
      </c>
      <c r="X35" s="74" t="str">
        <f t="shared" si="24"/>
        <v/>
      </c>
      <c r="Y35" s="74" t="str">
        <f t="shared" si="25"/>
        <v/>
      </c>
      <c r="Z35" s="74" t="str">
        <f t="shared" si="26"/>
        <v/>
      </c>
      <c r="AA35" s="108" t="str">
        <f t="shared" si="27"/>
        <v/>
      </c>
      <c r="AB35" s="142" t="str">
        <f t="shared" si="28"/>
        <v/>
      </c>
      <c r="AC35" s="143" t="str">
        <f t="shared" si="29"/>
        <v/>
      </c>
      <c r="AD35" s="73"/>
      <c r="AE35" s="107" t="str">
        <f t="shared" si="30"/>
        <v/>
      </c>
      <c r="AF35" s="424" t="str">
        <f t="shared" si="31"/>
        <v/>
      </c>
      <c r="AG35" s="137"/>
      <c r="AH35" s="107" t="str">
        <f t="shared" si="32"/>
        <v/>
      </c>
      <c r="AI35" s="74" t="str">
        <f t="shared" si="33"/>
        <v/>
      </c>
      <c r="AJ35" s="73"/>
      <c r="AK35" s="74" t="str">
        <f t="shared" si="34"/>
        <v/>
      </c>
      <c r="AL35" s="74" t="str">
        <f t="shared" si="35"/>
        <v/>
      </c>
      <c r="AM35" s="74" t="str">
        <f t="shared" si="36"/>
        <v/>
      </c>
      <c r="AN35" s="74" t="str">
        <f t="shared" si="37"/>
        <v/>
      </c>
      <c r="AO35" s="74" t="str">
        <f t="shared" si="38"/>
        <v/>
      </c>
      <c r="AP35" s="74" t="str">
        <f t="shared" si="39"/>
        <v/>
      </c>
      <c r="AQ35" s="108" t="str">
        <f t="shared" si="40"/>
        <v/>
      </c>
      <c r="AR35" s="142" t="str">
        <f t="shared" si="41"/>
        <v/>
      </c>
      <c r="AS35" s="143" t="str">
        <f t="shared" si="42"/>
        <v/>
      </c>
      <c r="AT35" s="73"/>
      <c r="AU35" s="107" t="str">
        <f t="shared" si="43"/>
        <v/>
      </c>
      <c r="AV35" s="424" t="str">
        <f t="shared" si="44"/>
        <v/>
      </c>
    </row>
    <row r="36" spans="1:48" ht="15.75" customHeight="1" x14ac:dyDescent="0.2">
      <c r="A36" s="137"/>
      <c r="B36" s="107" t="str">
        <f t="shared" si="6"/>
        <v/>
      </c>
      <c r="C36" s="74" t="str">
        <f t="shared" si="7"/>
        <v/>
      </c>
      <c r="D36" s="73"/>
      <c r="E36" s="74" t="str">
        <f t="shared" si="8"/>
        <v/>
      </c>
      <c r="F36" s="74" t="str">
        <f t="shared" si="9"/>
        <v/>
      </c>
      <c r="G36" s="74" t="str">
        <f t="shared" si="10"/>
        <v/>
      </c>
      <c r="H36" s="74" t="str">
        <f t="shared" si="11"/>
        <v/>
      </c>
      <c r="I36" s="74" t="str">
        <f t="shared" si="12"/>
        <v/>
      </c>
      <c r="J36" s="74" t="str">
        <f t="shared" si="13"/>
        <v/>
      </c>
      <c r="K36" s="108" t="str">
        <f t="shared" si="14"/>
        <v/>
      </c>
      <c r="L36" s="142" t="str">
        <f t="shared" si="15"/>
        <v/>
      </c>
      <c r="M36" s="143" t="str">
        <f t="shared" si="16"/>
        <v/>
      </c>
      <c r="N36" s="73"/>
      <c r="O36" s="107" t="str">
        <f t="shared" si="17"/>
        <v/>
      </c>
      <c r="P36" s="424" t="str">
        <f t="shared" si="18"/>
        <v/>
      </c>
      <c r="Q36" s="137"/>
      <c r="R36" s="107" t="str">
        <f t="shared" si="19"/>
        <v/>
      </c>
      <c r="S36" s="74" t="str">
        <f t="shared" si="20"/>
        <v/>
      </c>
      <c r="T36" s="73"/>
      <c r="U36" s="74" t="str">
        <f t="shared" si="21"/>
        <v/>
      </c>
      <c r="V36" s="74" t="str">
        <f t="shared" si="22"/>
        <v/>
      </c>
      <c r="W36" s="74" t="str">
        <f t="shared" si="23"/>
        <v/>
      </c>
      <c r="X36" s="74" t="str">
        <f t="shared" si="24"/>
        <v/>
      </c>
      <c r="Y36" s="74" t="str">
        <f t="shared" si="25"/>
        <v/>
      </c>
      <c r="Z36" s="74" t="str">
        <f t="shared" si="26"/>
        <v/>
      </c>
      <c r="AA36" s="108" t="str">
        <f t="shared" si="27"/>
        <v/>
      </c>
      <c r="AB36" s="142" t="str">
        <f t="shared" si="28"/>
        <v/>
      </c>
      <c r="AC36" s="143" t="str">
        <f t="shared" si="29"/>
        <v/>
      </c>
      <c r="AD36" s="73"/>
      <c r="AE36" s="107" t="str">
        <f t="shared" si="30"/>
        <v/>
      </c>
      <c r="AF36" s="424" t="str">
        <f t="shared" si="31"/>
        <v/>
      </c>
      <c r="AG36" s="137"/>
      <c r="AH36" s="107" t="str">
        <f t="shared" si="32"/>
        <v/>
      </c>
      <c r="AI36" s="74" t="str">
        <f t="shared" si="33"/>
        <v/>
      </c>
      <c r="AJ36" s="73"/>
      <c r="AK36" s="74" t="str">
        <f t="shared" si="34"/>
        <v/>
      </c>
      <c r="AL36" s="74" t="str">
        <f t="shared" si="35"/>
        <v/>
      </c>
      <c r="AM36" s="74" t="str">
        <f t="shared" si="36"/>
        <v/>
      </c>
      <c r="AN36" s="74" t="str">
        <f t="shared" si="37"/>
        <v/>
      </c>
      <c r="AO36" s="74" t="str">
        <f t="shared" si="38"/>
        <v/>
      </c>
      <c r="AP36" s="74" t="str">
        <f t="shared" si="39"/>
        <v/>
      </c>
      <c r="AQ36" s="108" t="str">
        <f t="shared" si="40"/>
        <v/>
      </c>
      <c r="AR36" s="142" t="str">
        <f t="shared" si="41"/>
        <v/>
      </c>
      <c r="AS36" s="143" t="str">
        <f t="shared" si="42"/>
        <v/>
      </c>
      <c r="AT36" s="73"/>
      <c r="AU36" s="107" t="str">
        <f t="shared" si="43"/>
        <v/>
      </c>
      <c r="AV36" s="424" t="str">
        <f t="shared" si="44"/>
        <v/>
      </c>
    </row>
    <row r="37" spans="1:48" ht="15.75" customHeight="1" x14ac:dyDescent="0.2">
      <c r="A37" s="137"/>
      <c r="B37" s="107" t="str">
        <f t="shared" si="6"/>
        <v/>
      </c>
      <c r="C37" s="74" t="str">
        <f t="shared" si="7"/>
        <v/>
      </c>
      <c r="D37" s="73"/>
      <c r="E37" s="74" t="str">
        <f t="shared" si="8"/>
        <v/>
      </c>
      <c r="F37" s="74" t="str">
        <f t="shared" si="9"/>
        <v/>
      </c>
      <c r="G37" s="74" t="str">
        <f t="shared" si="10"/>
        <v/>
      </c>
      <c r="H37" s="74" t="str">
        <f t="shared" si="11"/>
        <v/>
      </c>
      <c r="I37" s="74" t="str">
        <f t="shared" si="12"/>
        <v/>
      </c>
      <c r="J37" s="74" t="str">
        <f t="shared" si="13"/>
        <v/>
      </c>
      <c r="K37" s="108" t="str">
        <f t="shared" si="14"/>
        <v/>
      </c>
      <c r="L37" s="142" t="str">
        <f t="shared" si="15"/>
        <v/>
      </c>
      <c r="M37" s="143" t="str">
        <f t="shared" si="16"/>
        <v/>
      </c>
      <c r="N37" s="73"/>
      <c r="O37" s="107" t="str">
        <f t="shared" si="17"/>
        <v/>
      </c>
      <c r="P37" s="424" t="str">
        <f t="shared" si="18"/>
        <v/>
      </c>
      <c r="Q37" s="137"/>
      <c r="R37" s="107" t="str">
        <f t="shared" si="19"/>
        <v/>
      </c>
      <c r="S37" s="74" t="str">
        <f t="shared" si="20"/>
        <v/>
      </c>
      <c r="T37" s="73"/>
      <c r="U37" s="74" t="str">
        <f t="shared" si="21"/>
        <v/>
      </c>
      <c r="V37" s="74" t="str">
        <f t="shared" si="22"/>
        <v/>
      </c>
      <c r="W37" s="74" t="str">
        <f t="shared" si="23"/>
        <v/>
      </c>
      <c r="X37" s="74" t="str">
        <f t="shared" si="24"/>
        <v/>
      </c>
      <c r="Y37" s="74" t="str">
        <f t="shared" si="25"/>
        <v/>
      </c>
      <c r="Z37" s="74" t="str">
        <f t="shared" si="26"/>
        <v/>
      </c>
      <c r="AA37" s="108" t="str">
        <f t="shared" si="27"/>
        <v/>
      </c>
      <c r="AB37" s="142" t="str">
        <f t="shared" si="28"/>
        <v/>
      </c>
      <c r="AC37" s="143" t="str">
        <f t="shared" si="29"/>
        <v/>
      </c>
      <c r="AD37" s="73"/>
      <c r="AE37" s="107" t="str">
        <f t="shared" si="30"/>
        <v/>
      </c>
      <c r="AF37" s="424" t="str">
        <f t="shared" si="31"/>
        <v/>
      </c>
      <c r="AG37" s="137"/>
      <c r="AH37" s="107" t="str">
        <f t="shared" si="32"/>
        <v/>
      </c>
      <c r="AI37" s="74" t="str">
        <f t="shared" si="33"/>
        <v/>
      </c>
      <c r="AJ37" s="73"/>
      <c r="AK37" s="74" t="str">
        <f t="shared" si="34"/>
        <v/>
      </c>
      <c r="AL37" s="74" t="str">
        <f t="shared" si="35"/>
        <v/>
      </c>
      <c r="AM37" s="74" t="str">
        <f t="shared" si="36"/>
        <v/>
      </c>
      <c r="AN37" s="74" t="str">
        <f t="shared" si="37"/>
        <v/>
      </c>
      <c r="AO37" s="74" t="str">
        <f t="shared" si="38"/>
        <v/>
      </c>
      <c r="AP37" s="74" t="str">
        <f t="shared" si="39"/>
        <v/>
      </c>
      <c r="AQ37" s="108" t="str">
        <f t="shared" si="40"/>
        <v/>
      </c>
      <c r="AR37" s="142" t="str">
        <f t="shared" si="41"/>
        <v/>
      </c>
      <c r="AS37" s="143" t="str">
        <f t="shared" si="42"/>
        <v/>
      </c>
      <c r="AT37" s="73"/>
      <c r="AU37" s="107" t="str">
        <f t="shared" si="43"/>
        <v/>
      </c>
      <c r="AV37" s="424" t="str">
        <f t="shared" si="44"/>
        <v/>
      </c>
    </row>
    <row r="38" spans="1:48" ht="15.75" customHeight="1" x14ac:dyDescent="0.2">
      <c r="A38" s="137"/>
      <c r="B38" s="107" t="str">
        <f t="shared" si="6"/>
        <v/>
      </c>
      <c r="C38" s="74" t="str">
        <f t="shared" si="7"/>
        <v/>
      </c>
      <c r="D38" s="73"/>
      <c r="E38" s="74" t="str">
        <f t="shared" si="8"/>
        <v/>
      </c>
      <c r="F38" s="74" t="str">
        <f t="shared" si="9"/>
        <v/>
      </c>
      <c r="G38" s="74" t="str">
        <f t="shared" si="10"/>
        <v/>
      </c>
      <c r="H38" s="74" t="str">
        <f t="shared" si="11"/>
        <v/>
      </c>
      <c r="I38" s="74" t="str">
        <f t="shared" si="12"/>
        <v/>
      </c>
      <c r="J38" s="74" t="str">
        <f t="shared" si="13"/>
        <v/>
      </c>
      <c r="K38" s="108" t="str">
        <f t="shared" si="14"/>
        <v/>
      </c>
      <c r="L38" s="142" t="str">
        <f t="shared" si="15"/>
        <v/>
      </c>
      <c r="M38" s="143" t="str">
        <f t="shared" si="16"/>
        <v/>
      </c>
      <c r="N38" s="73"/>
      <c r="O38" s="107" t="str">
        <f t="shared" si="17"/>
        <v/>
      </c>
      <c r="P38" s="424" t="str">
        <f t="shared" si="18"/>
        <v/>
      </c>
      <c r="Q38" s="137"/>
      <c r="R38" s="107" t="str">
        <f t="shared" si="19"/>
        <v/>
      </c>
      <c r="S38" s="74" t="str">
        <f t="shared" si="20"/>
        <v/>
      </c>
      <c r="T38" s="73"/>
      <c r="U38" s="74" t="str">
        <f t="shared" si="21"/>
        <v/>
      </c>
      <c r="V38" s="74" t="str">
        <f t="shared" si="22"/>
        <v/>
      </c>
      <c r="W38" s="74" t="str">
        <f t="shared" si="23"/>
        <v/>
      </c>
      <c r="X38" s="74" t="str">
        <f t="shared" si="24"/>
        <v/>
      </c>
      <c r="Y38" s="74" t="str">
        <f t="shared" si="25"/>
        <v/>
      </c>
      <c r="Z38" s="74" t="str">
        <f t="shared" si="26"/>
        <v/>
      </c>
      <c r="AA38" s="108" t="str">
        <f t="shared" si="27"/>
        <v/>
      </c>
      <c r="AB38" s="142" t="str">
        <f t="shared" si="28"/>
        <v/>
      </c>
      <c r="AC38" s="143" t="str">
        <f t="shared" si="29"/>
        <v/>
      </c>
      <c r="AD38" s="73"/>
      <c r="AE38" s="107" t="str">
        <f t="shared" si="30"/>
        <v/>
      </c>
      <c r="AF38" s="424" t="str">
        <f t="shared" si="31"/>
        <v/>
      </c>
      <c r="AG38" s="137"/>
      <c r="AH38" s="107" t="str">
        <f t="shared" si="32"/>
        <v/>
      </c>
      <c r="AI38" s="74" t="str">
        <f t="shared" si="33"/>
        <v/>
      </c>
      <c r="AJ38" s="73"/>
      <c r="AK38" s="74" t="str">
        <f t="shared" si="34"/>
        <v/>
      </c>
      <c r="AL38" s="74" t="str">
        <f t="shared" si="35"/>
        <v/>
      </c>
      <c r="AM38" s="74" t="str">
        <f t="shared" si="36"/>
        <v/>
      </c>
      <c r="AN38" s="74" t="str">
        <f t="shared" si="37"/>
        <v/>
      </c>
      <c r="AO38" s="74" t="str">
        <f t="shared" si="38"/>
        <v/>
      </c>
      <c r="AP38" s="74" t="str">
        <f t="shared" si="39"/>
        <v/>
      </c>
      <c r="AQ38" s="108" t="str">
        <f t="shared" si="40"/>
        <v/>
      </c>
      <c r="AR38" s="142" t="str">
        <f t="shared" si="41"/>
        <v/>
      </c>
      <c r="AS38" s="143" t="str">
        <f t="shared" si="42"/>
        <v/>
      </c>
      <c r="AT38" s="73"/>
      <c r="AU38" s="107" t="str">
        <f t="shared" si="43"/>
        <v/>
      </c>
      <c r="AV38" s="424" t="str">
        <f t="shared" si="44"/>
        <v/>
      </c>
    </row>
    <row r="39" spans="1:48" ht="15.75" customHeight="1" x14ac:dyDescent="0.2">
      <c r="A39" s="137"/>
      <c r="B39" s="107" t="str">
        <f t="shared" si="6"/>
        <v/>
      </c>
      <c r="C39" s="74" t="str">
        <f t="shared" si="7"/>
        <v/>
      </c>
      <c r="D39" s="73"/>
      <c r="E39" s="74" t="str">
        <f t="shared" si="8"/>
        <v/>
      </c>
      <c r="F39" s="74" t="str">
        <f t="shared" si="9"/>
        <v/>
      </c>
      <c r="G39" s="74" t="str">
        <f t="shared" si="10"/>
        <v/>
      </c>
      <c r="H39" s="74" t="str">
        <f t="shared" si="11"/>
        <v/>
      </c>
      <c r="I39" s="74" t="str">
        <f t="shared" si="12"/>
        <v/>
      </c>
      <c r="J39" s="74" t="str">
        <f t="shared" si="13"/>
        <v/>
      </c>
      <c r="K39" s="108" t="str">
        <f t="shared" si="14"/>
        <v/>
      </c>
      <c r="L39" s="142" t="str">
        <f t="shared" si="15"/>
        <v/>
      </c>
      <c r="M39" s="143" t="str">
        <f t="shared" si="16"/>
        <v/>
      </c>
      <c r="N39" s="73"/>
      <c r="O39" s="107" t="str">
        <f t="shared" si="17"/>
        <v/>
      </c>
      <c r="P39" s="424" t="str">
        <f t="shared" si="18"/>
        <v/>
      </c>
      <c r="Q39" s="137"/>
      <c r="R39" s="107" t="str">
        <f t="shared" si="19"/>
        <v/>
      </c>
      <c r="S39" s="74" t="str">
        <f t="shared" si="20"/>
        <v/>
      </c>
      <c r="T39" s="73"/>
      <c r="U39" s="74" t="str">
        <f t="shared" si="21"/>
        <v/>
      </c>
      <c r="V39" s="74" t="str">
        <f t="shared" si="22"/>
        <v/>
      </c>
      <c r="W39" s="74" t="str">
        <f t="shared" si="23"/>
        <v/>
      </c>
      <c r="X39" s="74" t="str">
        <f t="shared" si="24"/>
        <v/>
      </c>
      <c r="Y39" s="74" t="str">
        <f t="shared" si="25"/>
        <v/>
      </c>
      <c r="Z39" s="74" t="str">
        <f t="shared" si="26"/>
        <v/>
      </c>
      <c r="AA39" s="108" t="str">
        <f t="shared" si="27"/>
        <v/>
      </c>
      <c r="AB39" s="142" t="str">
        <f t="shared" si="28"/>
        <v/>
      </c>
      <c r="AC39" s="143" t="str">
        <f t="shared" si="29"/>
        <v/>
      </c>
      <c r="AD39" s="73"/>
      <c r="AE39" s="107" t="str">
        <f t="shared" si="30"/>
        <v/>
      </c>
      <c r="AF39" s="424" t="str">
        <f t="shared" si="31"/>
        <v/>
      </c>
      <c r="AG39" s="137"/>
      <c r="AH39" s="107" t="str">
        <f t="shared" si="32"/>
        <v/>
      </c>
      <c r="AI39" s="74" t="str">
        <f t="shared" si="33"/>
        <v/>
      </c>
      <c r="AJ39" s="73"/>
      <c r="AK39" s="74" t="str">
        <f t="shared" si="34"/>
        <v/>
      </c>
      <c r="AL39" s="74" t="str">
        <f t="shared" si="35"/>
        <v/>
      </c>
      <c r="AM39" s="74" t="str">
        <f t="shared" si="36"/>
        <v/>
      </c>
      <c r="AN39" s="74" t="str">
        <f t="shared" si="37"/>
        <v/>
      </c>
      <c r="AO39" s="74" t="str">
        <f t="shared" si="38"/>
        <v/>
      </c>
      <c r="AP39" s="74" t="str">
        <f t="shared" si="39"/>
        <v/>
      </c>
      <c r="AQ39" s="108" t="str">
        <f t="shared" si="40"/>
        <v/>
      </c>
      <c r="AR39" s="142" t="str">
        <f t="shared" si="41"/>
        <v/>
      </c>
      <c r="AS39" s="143" t="str">
        <f t="shared" si="42"/>
        <v/>
      </c>
      <c r="AT39" s="73"/>
      <c r="AU39" s="107" t="str">
        <f t="shared" si="43"/>
        <v/>
      </c>
      <c r="AV39" s="424" t="str">
        <f t="shared" si="44"/>
        <v/>
      </c>
    </row>
    <row r="40" spans="1:48" ht="15.75" customHeight="1" x14ac:dyDescent="0.2">
      <c r="A40" s="137"/>
      <c r="B40" s="107" t="str">
        <f t="shared" si="6"/>
        <v/>
      </c>
      <c r="C40" s="74" t="str">
        <f t="shared" si="7"/>
        <v/>
      </c>
      <c r="D40" s="73"/>
      <c r="E40" s="74" t="str">
        <f t="shared" si="8"/>
        <v/>
      </c>
      <c r="F40" s="74" t="str">
        <f t="shared" si="9"/>
        <v/>
      </c>
      <c r="G40" s="74" t="str">
        <f t="shared" si="10"/>
        <v/>
      </c>
      <c r="H40" s="74" t="str">
        <f t="shared" si="11"/>
        <v/>
      </c>
      <c r="I40" s="74" t="str">
        <f t="shared" si="12"/>
        <v/>
      </c>
      <c r="J40" s="74" t="str">
        <f t="shared" si="13"/>
        <v/>
      </c>
      <c r="K40" s="108" t="str">
        <f t="shared" si="14"/>
        <v/>
      </c>
      <c r="L40" s="142" t="str">
        <f t="shared" si="15"/>
        <v/>
      </c>
      <c r="M40" s="143" t="str">
        <f t="shared" si="16"/>
        <v/>
      </c>
      <c r="N40" s="73"/>
      <c r="O40" s="107" t="str">
        <f t="shared" si="17"/>
        <v/>
      </c>
      <c r="P40" s="424" t="str">
        <f t="shared" si="18"/>
        <v/>
      </c>
      <c r="Q40" s="137"/>
      <c r="R40" s="107" t="str">
        <f t="shared" si="19"/>
        <v/>
      </c>
      <c r="S40" s="74" t="str">
        <f t="shared" si="20"/>
        <v/>
      </c>
      <c r="T40" s="73"/>
      <c r="U40" s="74" t="str">
        <f t="shared" si="21"/>
        <v/>
      </c>
      <c r="V40" s="74" t="str">
        <f t="shared" si="22"/>
        <v/>
      </c>
      <c r="W40" s="74" t="str">
        <f t="shared" si="23"/>
        <v/>
      </c>
      <c r="X40" s="74" t="str">
        <f t="shared" si="24"/>
        <v/>
      </c>
      <c r="Y40" s="74" t="str">
        <f t="shared" si="25"/>
        <v/>
      </c>
      <c r="Z40" s="74" t="str">
        <f t="shared" si="26"/>
        <v/>
      </c>
      <c r="AA40" s="108" t="str">
        <f t="shared" si="27"/>
        <v/>
      </c>
      <c r="AB40" s="142" t="str">
        <f t="shared" si="28"/>
        <v/>
      </c>
      <c r="AC40" s="143" t="str">
        <f t="shared" si="29"/>
        <v/>
      </c>
      <c r="AD40" s="73"/>
      <c r="AE40" s="107" t="str">
        <f t="shared" si="30"/>
        <v/>
      </c>
      <c r="AF40" s="424" t="str">
        <f t="shared" si="31"/>
        <v/>
      </c>
      <c r="AG40" s="137"/>
      <c r="AH40" s="107" t="str">
        <f t="shared" si="32"/>
        <v/>
      </c>
      <c r="AI40" s="74" t="str">
        <f t="shared" si="33"/>
        <v/>
      </c>
      <c r="AJ40" s="73"/>
      <c r="AK40" s="74" t="str">
        <f t="shared" si="34"/>
        <v/>
      </c>
      <c r="AL40" s="74" t="str">
        <f t="shared" si="35"/>
        <v/>
      </c>
      <c r="AM40" s="74" t="str">
        <f t="shared" si="36"/>
        <v/>
      </c>
      <c r="AN40" s="74" t="str">
        <f t="shared" si="37"/>
        <v/>
      </c>
      <c r="AO40" s="74" t="str">
        <f t="shared" si="38"/>
        <v/>
      </c>
      <c r="AP40" s="74" t="str">
        <f t="shared" si="39"/>
        <v/>
      </c>
      <c r="AQ40" s="108" t="str">
        <f t="shared" si="40"/>
        <v/>
      </c>
      <c r="AR40" s="142" t="str">
        <f t="shared" si="41"/>
        <v/>
      </c>
      <c r="AS40" s="143" t="str">
        <f t="shared" si="42"/>
        <v/>
      </c>
      <c r="AT40" s="73"/>
      <c r="AU40" s="107" t="str">
        <f t="shared" si="43"/>
        <v/>
      </c>
      <c r="AV40" s="424" t="str">
        <f t="shared" si="44"/>
        <v/>
      </c>
    </row>
    <row r="41" spans="1:48" ht="15.75" customHeight="1" x14ac:dyDescent="0.2">
      <c r="A41" s="137"/>
      <c r="B41" s="107" t="str">
        <f t="shared" si="6"/>
        <v/>
      </c>
      <c r="C41" s="74" t="str">
        <f t="shared" si="7"/>
        <v/>
      </c>
      <c r="D41" s="73"/>
      <c r="E41" s="74" t="str">
        <f t="shared" si="8"/>
        <v/>
      </c>
      <c r="F41" s="74" t="str">
        <f t="shared" si="9"/>
        <v/>
      </c>
      <c r="G41" s="74" t="str">
        <f t="shared" si="10"/>
        <v/>
      </c>
      <c r="H41" s="74" t="str">
        <f t="shared" si="11"/>
        <v/>
      </c>
      <c r="I41" s="74" t="str">
        <f t="shared" si="12"/>
        <v/>
      </c>
      <c r="J41" s="74" t="str">
        <f t="shared" si="13"/>
        <v/>
      </c>
      <c r="K41" s="108" t="str">
        <f t="shared" si="14"/>
        <v/>
      </c>
      <c r="L41" s="142" t="str">
        <f t="shared" si="15"/>
        <v/>
      </c>
      <c r="M41" s="143" t="str">
        <f t="shared" si="16"/>
        <v/>
      </c>
      <c r="N41" s="73"/>
      <c r="O41" s="107" t="str">
        <f t="shared" si="17"/>
        <v/>
      </c>
      <c r="P41" s="424" t="str">
        <f t="shared" si="18"/>
        <v/>
      </c>
      <c r="Q41" s="137"/>
      <c r="R41" s="107" t="str">
        <f t="shared" si="19"/>
        <v/>
      </c>
      <c r="S41" s="74" t="str">
        <f t="shared" si="20"/>
        <v/>
      </c>
      <c r="T41" s="73"/>
      <c r="U41" s="74" t="str">
        <f t="shared" si="21"/>
        <v/>
      </c>
      <c r="V41" s="74" t="str">
        <f t="shared" si="22"/>
        <v/>
      </c>
      <c r="W41" s="74" t="str">
        <f t="shared" si="23"/>
        <v/>
      </c>
      <c r="X41" s="74" t="str">
        <f t="shared" si="24"/>
        <v/>
      </c>
      <c r="Y41" s="74" t="str">
        <f t="shared" si="25"/>
        <v/>
      </c>
      <c r="Z41" s="74" t="str">
        <f t="shared" si="26"/>
        <v/>
      </c>
      <c r="AA41" s="108" t="str">
        <f t="shared" si="27"/>
        <v/>
      </c>
      <c r="AB41" s="142" t="str">
        <f t="shared" si="28"/>
        <v/>
      </c>
      <c r="AC41" s="143" t="str">
        <f t="shared" si="29"/>
        <v/>
      </c>
      <c r="AD41" s="73"/>
      <c r="AE41" s="107" t="str">
        <f t="shared" si="30"/>
        <v/>
      </c>
      <c r="AF41" s="424" t="str">
        <f t="shared" si="31"/>
        <v/>
      </c>
      <c r="AG41" s="137"/>
      <c r="AH41" s="107" t="str">
        <f t="shared" si="32"/>
        <v/>
      </c>
      <c r="AI41" s="74" t="str">
        <f t="shared" si="33"/>
        <v/>
      </c>
      <c r="AJ41" s="73"/>
      <c r="AK41" s="74" t="str">
        <f t="shared" si="34"/>
        <v/>
      </c>
      <c r="AL41" s="74" t="str">
        <f t="shared" si="35"/>
        <v/>
      </c>
      <c r="AM41" s="74" t="str">
        <f t="shared" si="36"/>
        <v/>
      </c>
      <c r="AN41" s="74" t="str">
        <f t="shared" si="37"/>
        <v/>
      </c>
      <c r="AO41" s="74" t="str">
        <f t="shared" si="38"/>
        <v/>
      </c>
      <c r="AP41" s="74" t="str">
        <f t="shared" si="39"/>
        <v/>
      </c>
      <c r="AQ41" s="108" t="str">
        <f t="shared" si="40"/>
        <v/>
      </c>
      <c r="AR41" s="142" t="str">
        <f t="shared" si="41"/>
        <v/>
      </c>
      <c r="AS41" s="143" t="str">
        <f t="shared" si="42"/>
        <v/>
      </c>
      <c r="AT41" s="73"/>
      <c r="AU41" s="107" t="str">
        <f t="shared" si="43"/>
        <v/>
      </c>
      <c r="AV41" s="424" t="str">
        <f t="shared" si="44"/>
        <v/>
      </c>
    </row>
    <row r="42" spans="1:48" ht="15.75" customHeight="1" x14ac:dyDescent="0.2">
      <c r="A42" s="137"/>
      <c r="B42" s="107" t="str">
        <f t="shared" si="6"/>
        <v/>
      </c>
      <c r="C42" s="74" t="str">
        <f t="shared" si="7"/>
        <v/>
      </c>
      <c r="D42" s="73"/>
      <c r="E42" s="74" t="str">
        <f t="shared" si="8"/>
        <v/>
      </c>
      <c r="F42" s="74" t="str">
        <f t="shared" si="9"/>
        <v/>
      </c>
      <c r="G42" s="74" t="str">
        <f t="shared" si="10"/>
        <v/>
      </c>
      <c r="H42" s="74" t="str">
        <f t="shared" si="11"/>
        <v/>
      </c>
      <c r="I42" s="74" t="str">
        <f t="shared" si="12"/>
        <v/>
      </c>
      <c r="J42" s="74" t="str">
        <f t="shared" si="13"/>
        <v/>
      </c>
      <c r="K42" s="108" t="str">
        <f t="shared" si="14"/>
        <v/>
      </c>
      <c r="L42" s="142" t="str">
        <f t="shared" si="15"/>
        <v/>
      </c>
      <c r="M42" s="143" t="str">
        <f t="shared" si="16"/>
        <v/>
      </c>
      <c r="N42" s="73"/>
      <c r="O42" s="107" t="str">
        <f t="shared" si="17"/>
        <v/>
      </c>
      <c r="P42" s="424" t="str">
        <f t="shared" si="18"/>
        <v/>
      </c>
      <c r="Q42" s="137"/>
      <c r="R42" s="107" t="str">
        <f t="shared" si="19"/>
        <v/>
      </c>
      <c r="S42" s="74" t="str">
        <f t="shared" si="20"/>
        <v/>
      </c>
      <c r="T42" s="73"/>
      <c r="U42" s="74" t="str">
        <f t="shared" si="21"/>
        <v/>
      </c>
      <c r="V42" s="74" t="str">
        <f t="shared" si="22"/>
        <v/>
      </c>
      <c r="W42" s="74" t="str">
        <f t="shared" si="23"/>
        <v/>
      </c>
      <c r="X42" s="74" t="str">
        <f t="shared" si="24"/>
        <v/>
      </c>
      <c r="Y42" s="74" t="str">
        <f t="shared" si="25"/>
        <v/>
      </c>
      <c r="Z42" s="74" t="str">
        <f t="shared" si="26"/>
        <v/>
      </c>
      <c r="AA42" s="108" t="str">
        <f t="shared" si="27"/>
        <v/>
      </c>
      <c r="AB42" s="142" t="str">
        <f t="shared" si="28"/>
        <v/>
      </c>
      <c r="AC42" s="143" t="str">
        <f t="shared" si="29"/>
        <v/>
      </c>
      <c r="AD42" s="73"/>
      <c r="AE42" s="107" t="str">
        <f t="shared" si="30"/>
        <v/>
      </c>
      <c r="AF42" s="424" t="str">
        <f t="shared" si="31"/>
        <v/>
      </c>
      <c r="AG42" s="137"/>
      <c r="AH42" s="107" t="str">
        <f t="shared" si="32"/>
        <v/>
      </c>
      <c r="AI42" s="74" t="str">
        <f t="shared" si="33"/>
        <v/>
      </c>
      <c r="AJ42" s="73"/>
      <c r="AK42" s="74" t="str">
        <f t="shared" si="34"/>
        <v/>
      </c>
      <c r="AL42" s="74" t="str">
        <f t="shared" si="35"/>
        <v/>
      </c>
      <c r="AM42" s="74" t="str">
        <f t="shared" si="36"/>
        <v/>
      </c>
      <c r="AN42" s="74" t="str">
        <f t="shared" si="37"/>
        <v/>
      </c>
      <c r="AO42" s="74" t="str">
        <f t="shared" si="38"/>
        <v/>
      </c>
      <c r="AP42" s="74" t="str">
        <f t="shared" si="39"/>
        <v/>
      </c>
      <c r="AQ42" s="108" t="str">
        <f t="shared" si="40"/>
        <v/>
      </c>
      <c r="AR42" s="142" t="str">
        <f t="shared" si="41"/>
        <v/>
      </c>
      <c r="AS42" s="143" t="str">
        <f t="shared" si="42"/>
        <v/>
      </c>
      <c r="AT42" s="73"/>
      <c r="AU42" s="107" t="str">
        <f t="shared" si="43"/>
        <v/>
      </c>
      <c r="AV42" s="424" t="str">
        <f t="shared" si="44"/>
        <v/>
      </c>
    </row>
    <row r="43" spans="1:48" ht="15.75" customHeight="1" x14ac:dyDescent="0.2">
      <c r="A43" s="137"/>
      <c r="B43" s="107" t="str">
        <f t="shared" si="6"/>
        <v/>
      </c>
      <c r="C43" s="74" t="str">
        <f t="shared" si="7"/>
        <v/>
      </c>
      <c r="D43" s="73"/>
      <c r="E43" s="74" t="str">
        <f t="shared" si="8"/>
        <v/>
      </c>
      <c r="F43" s="74" t="str">
        <f t="shared" si="9"/>
        <v/>
      </c>
      <c r="G43" s="74" t="str">
        <f t="shared" si="10"/>
        <v/>
      </c>
      <c r="H43" s="74" t="str">
        <f t="shared" si="11"/>
        <v/>
      </c>
      <c r="I43" s="74" t="str">
        <f t="shared" si="12"/>
        <v/>
      </c>
      <c r="J43" s="74" t="str">
        <f t="shared" si="13"/>
        <v/>
      </c>
      <c r="K43" s="108" t="str">
        <f t="shared" si="14"/>
        <v/>
      </c>
      <c r="L43" s="142" t="str">
        <f t="shared" si="15"/>
        <v/>
      </c>
      <c r="M43" s="143" t="str">
        <f t="shared" si="16"/>
        <v/>
      </c>
      <c r="N43" s="73"/>
      <c r="O43" s="107" t="str">
        <f t="shared" si="17"/>
        <v/>
      </c>
      <c r="P43" s="424" t="str">
        <f t="shared" si="18"/>
        <v/>
      </c>
      <c r="Q43" s="137"/>
      <c r="R43" s="107" t="str">
        <f t="shared" si="19"/>
        <v/>
      </c>
      <c r="S43" s="74" t="str">
        <f t="shared" si="20"/>
        <v/>
      </c>
      <c r="T43" s="73"/>
      <c r="U43" s="74" t="str">
        <f t="shared" si="21"/>
        <v/>
      </c>
      <c r="V43" s="74" t="str">
        <f t="shared" si="22"/>
        <v/>
      </c>
      <c r="W43" s="74" t="str">
        <f t="shared" si="23"/>
        <v/>
      </c>
      <c r="X43" s="74" t="str">
        <f t="shared" si="24"/>
        <v/>
      </c>
      <c r="Y43" s="74" t="str">
        <f t="shared" si="25"/>
        <v/>
      </c>
      <c r="Z43" s="74" t="str">
        <f t="shared" si="26"/>
        <v/>
      </c>
      <c r="AA43" s="108" t="str">
        <f t="shared" si="27"/>
        <v/>
      </c>
      <c r="AB43" s="142" t="str">
        <f t="shared" si="28"/>
        <v/>
      </c>
      <c r="AC43" s="143" t="str">
        <f t="shared" si="29"/>
        <v/>
      </c>
      <c r="AD43" s="73"/>
      <c r="AE43" s="107" t="str">
        <f t="shared" si="30"/>
        <v/>
      </c>
      <c r="AF43" s="424" t="str">
        <f t="shared" si="31"/>
        <v/>
      </c>
      <c r="AG43" s="137"/>
      <c r="AH43" s="107" t="str">
        <f t="shared" si="32"/>
        <v/>
      </c>
      <c r="AI43" s="74" t="str">
        <f t="shared" si="33"/>
        <v/>
      </c>
      <c r="AJ43" s="73"/>
      <c r="AK43" s="74" t="str">
        <f t="shared" si="34"/>
        <v/>
      </c>
      <c r="AL43" s="74" t="str">
        <f t="shared" si="35"/>
        <v/>
      </c>
      <c r="AM43" s="74" t="str">
        <f t="shared" si="36"/>
        <v/>
      </c>
      <c r="AN43" s="74" t="str">
        <f t="shared" si="37"/>
        <v/>
      </c>
      <c r="AO43" s="74" t="str">
        <f t="shared" si="38"/>
        <v/>
      </c>
      <c r="AP43" s="74" t="str">
        <f t="shared" si="39"/>
        <v/>
      </c>
      <c r="AQ43" s="108" t="str">
        <f t="shared" si="40"/>
        <v/>
      </c>
      <c r="AR43" s="142" t="str">
        <f t="shared" si="41"/>
        <v/>
      </c>
      <c r="AS43" s="143" t="str">
        <f t="shared" si="42"/>
        <v/>
      </c>
      <c r="AT43" s="73"/>
      <c r="AU43" s="107" t="str">
        <f t="shared" si="43"/>
        <v/>
      </c>
      <c r="AV43" s="424" t="str">
        <f t="shared" si="44"/>
        <v/>
      </c>
    </row>
    <row r="44" spans="1:48" ht="15.75" customHeight="1" x14ac:dyDescent="0.2">
      <c r="A44" s="137"/>
      <c r="B44" s="107" t="str">
        <f t="shared" si="6"/>
        <v/>
      </c>
      <c r="C44" s="74" t="str">
        <f t="shared" si="7"/>
        <v/>
      </c>
      <c r="D44" s="73"/>
      <c r="E44" s="74" t="str">
        <f t="shared" si="8"/>
        <v/>
      </c>
      <c r="F44" s="74" t="str">
        <f t="shared" si="9"/>
        <v/>
      </c>
      <c r="G44" s="74" t="str">
        <f t="shared" si="10"/>
        <v/>
      </c>
      <c r="H44" s="74" t="str">
        <f t="shared" si="11"/>
        <v/>
      </c>
      <c r="I44" s="74" t="str">
        <f t="shared" si="12"/>
        <v/>
      </c>
      <c r="J44" s="74" t="str">
        <f t="shared" si="13"/>
        <v/>
      </c>
      <c r="K44" s="108" t="str">
        <f t="shared" si="14"/>
        <v/>
      </c>
      <c r="L44" s="142" t="str">
        <f t="shared" si="15"/>
        <v/>
      </c>
      <c r="M44" s="143" t="str">
        <f t="shared" si="16"/>
        <v/>
      </c>
      <c r="N44" s="73"/>
      <c r="O44" s="107" t="str">
        <f t="shared" si="17"/>
        <v/>
      </c>
      <c r="P44" s="424" t="str">
        <f t="shared" si="18"/>
        <v/>
      </c>
      <c r="Q44" s="137"/>
      <c r="R44" s="107" t="str">
        <f t="shared" si="19"/>
        <v/>
      </c>
      <c r="S44" s="74" t="str">
        <f t="shared" si="20"/>
        <v/>
      </c>
      <c r="T44" s="73"/>
      <c r="U44" s="74" t="str">
        <f t="shared" si="21"/>
        <v/>
      </c>
      <c r="V44" s="74" t="str">
        <f t="shared" si="22"/>
        <v/>
      </c>
      <c r="W44" s="74" t="str">
        <f t="shared" si="23"/>
        <v/>
      </c>
      <c r="X44" s="74" t="str">
        <f t="shared" si="24"/>
        <v/>
      </c>
      <c r="Y44" s="74" t="str">
        <f t="shared" si="25"/>
        <v/>
      </c>
      <c r="Z44" s="74" t="str">
        <f t="shared" si="26"/>
        <v/>
      </c>
      <c r="AA44" s="108" t="str">
        <f t="shared" si="27"/>
        <v/>
      </c>
      <c r="AB44" s="142" t="str">
        <f t="shared" si="28"/>
        <v/>
      </c>
      <c r="AC44" s="143" t="str">
        <f t="shared" si="29"/>
        <v/>
      </c>
      <c r="AD44" s="73"/>
      <c r="AE44" s="107" t="str">
        <f t="shared" si="30"/>
        <v/>
      </c>
      <c r="AF44" s="424" t="str">
        <f t="shared" si="31"/>
        <v/>
      </c>
      <c r="AG44" s="137"/>
      <c r="AH44" s="107" t="str">
        <f t="shared" si="32"/>
        <v/>
      </c>
      <c r="AI44" s="74" t="str">
        <f t="shared" si="33"/>
        <v/>
      </c>
      <c r="AJ44" s="73"/>
      <c r="AK44" s="74" t="str">
        <f t="shared" si="34"/>
        <v/>
      </c>
      <c r="AL44" s="74" t="str">
        <f t="shared" si="35"/>
        <v/>
      </c>
      <c r="AM44" s="74" t="str">
        <f t="shared" si="36"/>
        <v/>
      </c>
      <c r="AN44" s="74" t="str">
        <f t="shared" si="37"/>
        <v/>
      </c>
      <c r="AO44" s="74" t="str">
        <f t="shared" si="38"/>
        <v/>
      </c>
      <c r="AP44" s="74" t="str">
        <f t="shared" si="39"/>
        <v/>
      </c>
      <c r="AQ44" s="108" t="str">
        <f t="shared" si="40"/>
        <v/>
      </c>
      <c r="AR44" s="142" t="str">
        <f t="shared" si="41"/>
        <v/>
      </c>
      <c r="AS44" s="143" t="str">
        <f t="shared" si="42"/>
        <v/>
      </c>
      <c r="AT44" s="73"/>
      <c r="AU44" s="107" t="str">
        <f t="shared" si="43"/>
        <v/>
      </c>
      <c r="AV44" s="424" t="str">
        <f t="shared" si="44"/>
        <v/>
      </c>
    </row>
    <row r="45" spans="1:48" ht="15.75" customHeight="1" x14ac:dyDescent="0.2">
      <c r="A45" s="137"/>
      <c r="B45" s="107" t="str">
        <f t="shared" si="6"/>
        <v/>
      </c>
      <c r="C45" s="74" t="str">
        <f t="shared" si="7"/>
        <v/>
      </c>
      <c r="D45" s="73"/>
      <c r="E45" s="74" t="str">
        <f t="shared" si="8"/>
        <v/>
      </c>
      <c r="F45" s="74" t="str">
        <f t="shared" si="9"/>
        <v/>
      </c>
      <c r="G45" s="74" t="str">
        <f t="shared" si="10"/>
        <v/>
      </c>
      <c r="H45" s="74" t="str">
        <f t="shared" si="11"/>
        <v/>
      </c>
      <c r="I45" s="74" t="str">
        <f t="shared" si="12"/>
        <v/>
      </c>
      <c r="J45" s="74" t="str">
        <f t="shared" si="13"/>
        <v/>
      </c>
      <c r="K45" s="108" t="str">
        <f t="shared" si="14"/>
        <v/>
      </c>
      <c r="L45" s="142" t="str">
        <f t="shared" si="15"/>
        <v/>
      </c>
      <c r="M45" s="143" t="str">
        <f t="shared" si="16"/>
        <v/>
      </c>
      <c r="N45" s="73"/>
      <c r="O45" s="107" t="str">
        <f t="shared" si="17"/>
        <v/>
      </c>
      <c r="P45" s="424" t="str">
        <f t="shared" si="18"/>
        <v/>
      </c>
      <c r="Q45" s="137"/>
      <c r="R45" s="107" t="str">
        <f t="shared" si="19"/>
        <v/>
      </c>
      <c r="S45" s="74" t="str">
        <f t="shared" si="20"/>
        <v/>
      </c>
      <c r="T45" s="73"/>
      <c r="U45" s="74" t="str">
        <f t="shared" si="21"/>
        <v/>
      </c>
      <c r="V45" s="74" t="str">
        <f t="shared" si="22"/>
        <v/>
      </c>
      <c r="W45" s="74" t="str">
        <f t="shared" si="23"/>
        <v/>
      </c>
      <c r="X45" s="74" t="str">
        <f t="shared" si="24"/>
        <v/>
      </c>
      <c r="Y45" s="74" t="str">
        <f t="shared" si="25"/>
        <v/>
      </c>
      <c r="Z45" s="74" t="str">
        <f t="shared" si="26"/>
        <v/>
      </c>
      <c r="AA45" s="108" t="str">
        <f t="shared" si="27"/>
        <v/>
      </c>
      <c r="AB45" s="142" t="str">
        <f t="shared" si="28"/>
        <v/>
      </c>
      <c r="AC45" s="143" t="str">
        <f t="shared" si="29"/>
        <v/>
      </c>
      <c r="AD45" s="73"/>
      <c r="AE45" s="107" t="str">
        <f t="shared" si="30"/>
        <v/>
      </c>
      <c r="AF45" s="424" t="str">
        <f t="shared" si="31"/>
        <v/>
      </c>
      <c r="AG45" s="137"/>
      <c r="AH45" s="107" t="str">
        <f t="shared" si="32"/>
        <v/>
      </c>
      <c r="AI45" s="74" t="str">
        <f t="shared" si="33"/>
        <v/>
      </c>
      <c r="AJ45" s="73"/>
      <c r="AK45" s="74" t="str">
        <f t="shared" si="34"/>
        <v/>
      </c>
      <c r="AL45" s="74" t="str">
        <f t="shared" si="35"/>
        <v/>
      </c>
      <c r="AM45" s="74" t="str">
        <f t="shared" si="36"/>
        <v/>
      </c>
      <c r="AN45" s="74" t="str">
        <f t="shared" si="37"/>
        <v/>
      </c>
      <c r="AO45" s="74" t="str">
        <f t="shared" si="38"/>
        <v/>
      </c>
      <c r="AP45" s="74" t="str">
        <f t="shared" si="39"/>
        <v/>
      </c>
      <c r="AQ45" s="108" t="str">
        <f t="shared" si="40"/>
        <v/>
      </c>
      <c r="AR45" s="142" t="str">
        <f t="shared" si="41"/>
        <v/>
      </c>
      <c r="AS45" s="143" t="str">
        <f t="shared" si="42"/>
        <v/>
      </c>
      <c r="AT45" s="73"/>
      <c r="AU45" s="107" t="str">
        <f t="shared" si="43"/>
        <v/>
      </c>
      <c r="AV45" s="424" t="str">
        <f t="shared" si="44"/>
        <v/>
      </c>
    </row>
    <row r="46" spans="1:48" ht="15.75" customHeight="1" x14ac:dyDescent="0.2">
      <c r="A46" s="137"/>
      <c r="B46" s="107" t="str">
        <f t="shared" si="6"/>
        <v/>
      </c>
      <c r="C46" s="74" t="str">
        <f t="shared" si="7"/>
        <v/>
      </c>
      <c r="D46" s="73"/>
      <c r="E46" s="74" t="str">
        <f t="shared" si="8"/>
        <v/>
      </c>
      <c r="F46" s="74" t="str">
        <f t="shared" si="9"/>
        <v/>
      </c>
      <c r="G46" s="74" t="str">
        <f t="shared" si="10"/>
        <v/>
      </c>
      <c r="H46" s="74" t="str">
        <f t="shared" si="11"/>
        <v/>
      </c>
      <c r="I46" s="74" t="str">
        <f t="shared" si="12"/>
        <v/>
      </c>
      <c r="J46" s="74" t="str">
        <f t="shared" si="13"/>
        <v/>
      </c>
      <c r="K46" s="108" t="str">
        <f t="shared" si="14"/>
        <v/>
      </c>
      <c r="L46" s="142" t="str">
        <f t="shared" si="15"/>
        <v/>
      </c>
      <c r="M46" s="143" t="str">
        <f t="shared" si="16"/>
        <v/>
      </c>
      <c r="N46" s="73"/>
      <c r="O46" s="107" t="str">
        <f t="shared" si="17"/>
        <v/>
      </c>
      <c r="P46" s="424" t="str">
        <f t="shared" si="18"/>
        <v/>
      </c>
      <c r="Q46" s="137"/>
      <c r="R46" s="107" t="str">
        <f t="shared" si="19"/>
        <v/>
      </c>
      <c r="S46" s="74" t="str">
        <f t="shared" si="20"/>
        <v/>
      </c>
      <c r="T46" s="73"/>
      <c r="U46" s="74" t="str">
        <f t="shared" si="21"/>
        <v/>
      </c>
      <c r="V46" s="74" t="str">
        <f t="shared" si="22"/>
        <v/>
      </c>
      <c r="W46" s="74" t="str">
        <f t="shared" si="23"/>
        <v/>
      </c>
      <c r="X46" s="74" t="str">
        <f t="shared" si="24"/>
        <v/>
      </c>
      <c r="Y46" s="74" t="str">
        <f t="shared" si="25"/>
        <v/>
      </c>
      <c r="Z46" s="74" t="str">
        <f t="shared" si="26"/>
        <v/>
      </c>
      <c r="AA46" s="108" t="str">
        <f t="shared" si="27"/>
        <v/>
      </c>
      <c r="AB46" s="142" t="str">
        <f t="shared" si="28"/>
        <v/>
      </c>
      <c r="AC46" s="143" t="str">
        <f t="shared" si="29"/>
        <v/>
      </c>
      <c r="AD46" s="73"/>
      <c r="AE46" s="107" t="str">
        <f t="shared" si="30"/>
        <v/>
      </c>
      <c r="AF46" s="424" t="str">
        <f t="shared" si="31"/>
        <v/>
      </c>
      <c r="AG46" s="137"/>
      <c r="AH46" s="107" t="str">
        <f t="shared" si="32"/>
        <v/>
      </c>
      <c r="AI46" s="74" t="str">
        <f t="shared" si="33"/>
        <v/>
      </c>
      <c r="AJ46" s="73"/>
      <c r="AK46" s="74" t="str">
        <f t="shared" si="34"/>
        <v/>
      </c>
      <c r="AL46" s="74" t="str">
        <f t="shared" si="35"/>
        <v/>
      </c>
      <c r="AM46" s="74" t="str">
        <f t="shared" si="36"/>
        <v/>
      </c>
      <c r="AN46" s="74" t="str">
        <f t="shared" si="37"/>
        <v/>
      </c>
      <c r="AO46" s="74" t="str">
        <f t="shared" si="38"/>
        <v/>
      </c>
      <c r="AP46" s="74" t="str">
        <f t="shared" si="39"/>
        <v/>
      </c>
      <c r="AQ46" s="108" t="str">
        <f t="shared" si="40"/>
        <v/>
      </c>
      <c r="AR46" s="142" t="str">
        <f t="shared" si="41"/>
        <v/>
      </c>
      <c r="AS46" s="143" t="str">
        <f t="shared" si="42"/>
        <v/>
      </c>
      <c r="AT46" s="73"/>
      <c r="AU46" s="107" t="str">
        <f t="shared" si="43"/>
        <v/>
      </c>
      <c r="AV46" s="424" t="str">
        <f t="shared" si="44"/>
        <v/>
      </c>
    </row>
    <row r="47" spans="1:48" ht="15.75" customHeight="1" x14ac:dyDescent="0.2">
      <c r="A47" s="137"/>
      <c r="B47" s="107" t="str">
        <f t="shared" si="6"/>
        <v/>
      </c>
      <c r="C47" s="74" t="str">
        <f t="shared" si="7"/>
        <v/>
      </c>
      <c r="D47" s="73"/>
      <c r="E47" s="74" t="str">
        <f t="shared" si="8"/>
        <v/>
      </c>
      <c r="F47" s="74" t="str">
        <f t="shared" si="9"/>
        <v/>
      </c>
      <c r="G47" s="74" t="str">
        <f t="shared" si="10"/>
        <v/>
      </c>
      <c r="H47" s="74" t="str">
        <f t="shared" si="11"/>
        <v/>
      </c>
      <c r="I47" s="74" t="str">
        <f t="shared" si="12"/>
        <v/>
      </c>
      <c r="J47" s="74" t="str">
        <f t="shared" si="13"/>
        <v/>
      </c>
      <c r="K47" s="108" t="str">
        <f t="shared" si="14"/>
        <v/>
      </c>
      <c r="L47" s="142" t="str">
        <f t="shared" si="15"/>
        <v/>
      </c>
      <c r="M47" s="143" t="str">
        <f t="shared" si="16"/>
        <v/>
      </c>
      <c r="N47" s="73"/>
      <c r="O47" s="107" t="str">
        <f t="shared" si="17"/>
        <v/>
      </c>
      <c r="P47" s="424" t="str">
        <f t="shared" si="18"/>
        <v/>
      </c>
      <c r="Q47" s="137"/>
      <c r="R47" s="107" t="str">
        <f t="shared" si="19"/>
        <v/>
      </c>
      <c r="S47" s="74" t="str">
        <f t="shared" si="20"/>
        <v/>
      </c>
      <c r="T47" s="73"/>
      <c r="U47" s="74" t="str">
        <f t="shared" si="21"/>
        <v/>
      </c>
      <c r="V47" s="74" t="str">
        <f t="shared" si="22"/>
        <v/>
      </c>
      <c r="W47" s="74" t="str">
        <f t="shared" si="23"/>
        <v/>
      </c>
      <c r="X47" s="74" t="str">
        <f t="shared" si="24"/>
        <v/>
      </c>
      <c r="Y47" s="74" t="str">
        <f t="shared" si="25"/>
        <v/>
      </c>
      <c r="Z47" s="74" t="str">
        <f t="shared" si="26"/>
        <v/>
      </c>
      <c r="AA47" s="108" t="str">
        <f t="shared" si="27"/>
        <v/>
      </c>
      <c r="AB47" s="142" t="str">
        <f t="shared" si="28"/>
        <v/>
      </c>
      <c r="AC47" s="143" t="str">
        <f t="shared" si="29"/>
        <v/>
      </c>
      <c r="AD47" s="73"/>
      <c r="AE47" s="107" t="str">
        <f t="shared" si="30"/>
        <v/>
      </c>
      <c r="AF47" s="424" t="str">
        <f t="shared" si="31"/>
        <v/>
      </c>
      <c r="AG47" s="137"/>
      <c r="AH47" s="107" t="str">
        <f t="shared" si="32"/>
        <v/>
      </c>
      <c r="AI47" s="74" t="str">
        <f t="shared" si="33"/>
        <v/>
      </c>
      <c r="AJ47" s="73"/>
      <c r="AK47" s="74" t="str">
        <f t="shared" si="34"/>
        <v/>
      </c>
      <c r="AL47" s="74" t="str">
        <f t="shared" si="35"/>
        <v/>
      </c>
      <c r="AM47" s="74" t="str">
        <f t="shared" si="36"/>
        <v/>
      </c>
      <c r="AN47" s="74" t="str">
        <f t="shared" si="37"/>
        <v/>
      </c>
      <c r="AO47" s="74" t="str">
        <f t="shared" si="38"/>
        <v/>
      </c>
      <c r="AP47" s="74" t="str">
        <f t="shared" si="39"/>
        <v/>
      </c>
      <c r="AQ47" s="108" t="str">
        <f t="shared" si="40"/>
        <v/>
      </c>
      <c r="AR47" s="142" t="str">
        <f t="shared" si="41"/>
        <v/>
      </c>
      <c r="AS47" s="143" t="str">
        <f t="shared" si="42"/>
        <v/>
      </c>
      <c r="AT47" s="73"/>
      <c r="AU47" s="107" t="str">
        <f t="shared" si="43"/>
        <v/>
      </c>
      <c r="AV47" s="424" t="str">
        <f t="shared" si="44"/>
        <v/>
      </c>
    </row>
    <row r="48" spans="1:48" ht="15.75" customHeight="1" x14ac:dyDescent="0.2">
      <c r="A48" s="137"/>
      <c r="B48" s="107" t="str">
        <f t="shared" si="6"/>
        <v/>
      </c>
      <c r="C48" s="74" t="str">
        <f t="shared" si="7"/>
        <v/>
      </c>
      <c r="D48" s="73"/>
      <c r="E48" s="74" t="str">
        <f t="shared" si="8"/>
        <v/>
      </c>
      <c r="F48" s="74" t="str">
        <f t="shared" si="9"/>
        <v/>
      </c>
      <c r="G48" s="74" t="str">
        <f t="shared" si="10"/>
        <v/>
      </c>
      <c r="H48" s="74" t="str">
        <f t="shared" si="11"/>
        <v/>
      </c>
      <c r="I48" s="74" t="str">
        <f t="shared" si="12"/>
        <v/>
      </c>
      <c r="J48" s="74" t="str">
        <f t="shared" si="13"/>
        <v/>
      </c>
      <c r="K48" s="108" t="str">
        <f t="shared" si="14"/>
        <v/>
      </c>
      <c r="L48" s="142" t="str">
        <f t="shared" si="15"/>
        <v/>
      </c>
      <c r="M48" s="143" t="str">
        <f t="shared" si="16"/>
        <v/>
      </c>
      <c r="N48" s="73"/>
      <c r="O48" s="107" t="str">
        <f t="shared" si="17"/>
        <v/>
      </c>
      <c r="P48" s="424" t="str">
        <f t="shared" si="18"/>
        <v/>
      </c>
      <c r="Q48" s="137"/>
      <c r="R48" s="107" t="str">
        <f t="shared" si="19"/>
        <v/>
      </c>
      <c r="S48" s="74" t="str">
        <f t="shared" si="20"/>
        <v/>
      </c>
      <c r="T48" s="73"/>
      <c r="U48" s="74" t="str">
        <f t="shared" si="21"/>
        <v/>
      </c>
      <c r="V48" s="74" t="str">
        <f t="shared" si="22"/>
        <v/>
      </c>
      <c r="W48" s="74" t="str">
        <f t="shared" si="23"/>
        <v/>
      </c>
      <c r="X48" s="74" t="str">
        <f t="shared" si="24"/>
        <v/>
      </c>
      <c r="Y48" s="74" t="str">
        <f t="shared" si="25"/>
        <v/>
      </c>
      <c r="Z48" s="74" t="str">
        <f t="shared" si="26"/>
        <v/>
      </c>
      <c r="AA48" s="108" t="str">
        <f t="shared" si="27"/>
        <v/>
      </c>
      <c r="AB48" s="142" t="str">
        <f t="shared" si="28"/>
        <v/>
      </c>
      <c r="AC48" s="143" t="str">
        <f t="shared" si="29"/>
        <v/>
      </c>
      <c r="AD48" s="73"/>
      <c r="AE48" s="107" t="str">
        <f t="shared" si="30"/>
        <v/>
      </c>
      <c r="AF48" s="424" t="str">
        <f t="shared" si="31"/>
        <v/>
      </c>
      <c r="AG48" s="137"/>
      <c r="AH48" s="107" t="str">
        <f t="shared" si="32"/>
        <v/>
      </c>
      <c r="AI48" s="74" t="str">
        <f t="shared" si="33"/>
        <v/>
      </c>
      <c r="AJ48" s="73"/>
      <c r="AK48" s="74" t="str">
        <f t="shared" si="34"/>
        <v/>
      </c>
      <c r="AL48" s="74" t="str">
        <f t="shared" si="35"/>
        <v/>
      </c>
      <c r="AM48" s="74" t="str">
        <f t="shared" si="36"/>
        <v/>
      </c>
      <c r="AN48" s="74" t="str">
        <f t="shared" si="37"/>
        <v/>
      </c>
      <c r="AO48" s="74" t="str">
        <f t="shared" si="38"/>
        <v/>
      </c>
      <c r="AP48" s="74" t="str">
        <f t="shared" si="39"/>
        <v/>
      </c>
      <c r="AQ48" s="108" t="str">
        <f t="shared" si="40"/>
        <v/>
      </c>
      <c r="AR48" s="142" t="str">
        <f t="shared" si="41"/>
        <v/>
      </c>
      <c r="AS48" s="143" t="str">
        <f t="shared" si="42"/>
        <v/>
      </c>
      <c r="AT48" s="73"/>
      <c r="AU48" s="107" t="str">
        <f t="shared" si="43"/>
        <v/>
      </c>
      <c r="AV48" s="424" t="str">
        <f t="shared" si="44"/>
        <v/>
      </c>
    </row>
    <row r="49" spans="1:48" ht="15.75" customHeight="1" x14ac:dyDescent="0.2">
      <c r="A49" s="137"/>
      <c r="B49" s="107" t="str">
        <f t="shared" si="6"/>
        <v/>
      </c>
      <c r="C49" s="74" t="str">
        <f t="shared" si="7"/>
        <v/>
      </c>
      <c r="D49" s="73"/>
      <c r="E49" s="74" t="str">
        <f t="shared" si="8"/>
        <v/>
      </c>
      <c r="F49" s="74" t="str">
        <f t="shared" si="9"/>
        <v/>
      </c>
      <c r="G49" s="74" t="str">
        <f t="shared" si="10"/>
        <v/>
      </c>
      <c r="H49" s="74" t="str">
        <f t="shared" si="11"/>
        <v/>
      </c>
      <c r="I49" s="74" t="str">
        <f t="shared" si="12"/>
        <v/>
      </c>
      <c r="J49" s="74" t="str">
        <f t="shared" si="13"/>
        <v/>
      </c>
      <c r="K49" s="108" t="str">
        <f t="shared" si="14"/>
        <v/>
      </c>
      <c r="L49" s="142" t="str">
        <f t="shared" si="15"/>
        <v/>
      </c>
      <c r="M49" s="143" t="str">
        <f t="shared" si="16"/>
        <v/>
      </c>
      <c r="N49" s="73"/>
      <c r="O49" s="107" t="str">
        <f t="shared" si="17"/>
        <v/>
      </c>
      <c r="P49" s="424" t="str">
        <f t="shared" si="18"/>
        <v/>
      </c>
      <c r="Q49" s="137"/>
      <c r="R49" s="107" t="str">
        <f t="shared" si="19"/>
        <v/>
      </c>
      <c r="S49" s="74" t="str">
        <f t="shared" si="20"/>
        <v/>
      </c>
      <c r="T49" s="73"/>
      <c r="U49" s="74" t="str">
        <f t="shared" si="21"/>
        <v/>
      </c>
      <c r="V49" s="74" t="str">
        <f t="shared" si="22"/>
        <v/>
      </c>
      <c r="W49" s="74" t="str">
        <f t="shared" si="23"/>
        <v/>
      </c>
      <c r="X49" s="74" t="str">
        <f t="shared" si="24"/>
        <v/>
      </c>
      <c r="Y49" s="74" t="str">
        <f t="shared" si="25"/>
        <v/>
      </c>
      <c r="Z49" s="74" t="str">
        <f t="shared" si="26"/>
        <v/>
      </c>
      <c r="AA49" s="108" t="str">
        <f t="shared" si="27"/>
        <v/>
      </c>
      <c r="AB49" s="142" t="str">
        <f t="shared" si="28"/>
        <v/>
      </c>
      <c r="AC49" s="143" t="str">
        <f t="shared" si="29"/>
        <v/>
      </c>
      <c r="AD49" s="73"/>
      <c r="AE49" s="107" t="str">
        <f t="shared" si="30"/>
        <v/>
      </c>
      <c r="AF49" s="424" t="str">
        <f t="shared" si="31"/>
        <v/>
      </c>
      <c r="AG49" s="137"/>
      <c r="AH49" s="107" t="str">
        <f t="shared" si="32"/>
        <v/>
      </c>
      <c r="AI49" s="74" t="str">
        <f t="shared" si="33"/>
        <v/>
      </c>
      <c r="AJ49" s="73"/>
      <c r="AK49" s="74" t="str">
        <f t="shared" si="34"/>
        <v/>
      </c>
      <c r="AL49" s="74" t="str">
        <f t="shared" si="35"/>
        <v/>
      </c>
      <c r="AM49" s="74" t="str">
        <f t="shared" si="36"/>
        <v/>
      </c>
      <c r="AN49" s="74" t="str">
        <f t="shared" si="37"/>
        <v/>
      </c>
      <c r="AO49" s="74" t="str">
        <f t="shared" si="38"/>
        <v/>
      </c>
      <c r="AP49" s="74" t="str">
        <f t="shared" si="39"/>
        <v/>
      </c>
      <c r="AQ49" s="108" t="str">
        <f t="shared" si="40"/>
        <v/>
      </c>
      <c r="AR49" s="142" t="str">
        <f t="shared" si="41"/>
        <v/>
      </c>
      <c r="AS49" s="143" t="str">
        <f t="shared" si="42"/>
        <v/>
      </c>
      <c r="AT49" s="73"/>
      <c r="AU49" s="107" t="str">
        <f t="shared" si="43"/>
        <v/>
      </c>
      <c r="AV49" s="424" t="str">
        <f t="shared" si="44"/>
        <v/>
      </c>
    </row>
    <row r="50" spans="1:48" ht="15.75" customHeight="1" x14ac:dyDescent="0.2">
      <c r="A50" s="137"/>
      <c r="B50" s="107" t="str">
        <f t="shared" si="6"/>
        <v/>
      </c>
      <c r="C50" s="74" t="str">
        <f t="shared" si="7"/>
        <v/>
      </c>
      <c r="D50" s="73"/>
      <c r="E50" s="74" t="str">
        <f t="shared" si="8"/>
        <v/>
      </c>
      <c r="F50" s="74" t="str">
        <f t="shared" si="9"/>
        <v/>
      </c>
      <c r="G50" s="74" t="str">
        <f t="shared" si="10"/>
        <v/>
      </c>
      <c r="H50" s="74" t="str">
        <f t="shared" si="11"/>
        <v/>
      </c>
      <c r="I50" s="74" t="str">
        <f t="shared" si="12"/>
        <v/>
      </c>
      <c r="J50" s="74" t="str">
        <f t="shared" si="13"/>
        <v/>
      </c>
      <c r="K50" s="108" t="str">
        <f t="shared" si="14"/>
        <v/>
      </c>
      <c r="L50" s="142" t="str">
        <f t="shared" si="15"/>
        <v/>
      </c>
      <c r="M50" s="143" t="str">
        <f t="shared" si="16"/>
        <v/>
      </c>
      <c r="N50" s="73"/>
      <c r="O50" s="107" t="str">
        <f t="shared" si="17"/>
        <v/>
      </c>
      <c r="P50" s="424" t="str">
        <f t="shared" si="18"/>
        <v/>
      </c>
      <c r="Q50" s="137"/>
      <c r="R50" s="107" t="str">
        <f t="shared" si="19"/>
        <v/>
      </c>
      <c r="S50" s="74" t="str">
        <f t="shared" si="20"/>
        <v/>
      </c>
      <c r="T50" s="73"/>
      <c r="U50" s="74" t="str">
        <f t="shared" si="21"/>
        <v/>
      </c>
      <c r="V50" s="74" t="str">
        <f t="shared" si="22"/>
        <v/>
      </c>
      <c r="W50" s="74" t="str">
        <f t="shared" si="23"/>
        <v/>
      </c>
      <c r="X50" s="74" t="str">
        <f t="shared" si="24"/>
        <v/>
      </c>
      <c r="Y50" s="74" t="str">
        <f t="shared" si="25"/>
        <v/>
      </c>
      <c r="Z50" s="74" t="str">
        <f t="shared" si="26"/>
        <v/>
      </c>
      <c r="AA50" s="108" t="str">
        <f t="shared" si="27"/>
        <v/>
      </c>
      <c r="AB50" s="142" t="str">
        <f t="shared" si="28"/>
        <v/>
      </c>
      <c r="AC50" s="143" t="str">
        <f t="shared" si="29"/>
        <v/>
      </c>
      <c r="AD50" s="73"/>
      <c r="AE50" s="107" t="str">
        <f t="shared" si="30"/>
        <v/>
      </c>
      <c r="AF50" s="424" t="str">
        <f t="shared" si="31"/>
        <v/>
      </c>
      <c r="AG50" s="137"/>
      <c r="AH50" s="107" t="str">
        <f t="shared" si="32"/>
        <v/>
      </c>
      <c r="AI50" s="74" t="str">
        <f t="shared" si="33"/>
        <v/>
      </c>
      <c r="AJ50" s="73"/>
      <c r="AK50" s="74" t="str">
        <f t="shared" si="34"/>
        <v/>
      </c>
      <c r="AL50" s="74" t="str">
        <f t="shared" si="35"/>
        <v/>
      </c>
      <c r="AM50" s="74" t="str">
        <f t="shared" si="36"/>
        <v/>
      </c>
      <c r="AN50" s="74" t="str">
        <f t="shared" si="37"/>
        <v/>
      </c>
      <c r="AO50" s="74" t="str">
        <f t="shared" si="38"/>
        <v/>
      </c>
      <c r="AP50" s="74" t="str">
        <f t="shared" si="39"/>
        <v/>
      </c>
      <c r="AQ50" s="108" t="str">
        <f t="shared" si="40"/>
        <v/>
      </c>
      <c r="AR50" s="142" t="str">
        <f t="shared" si="41"/>
        <v/>
      </c>
      <c r="AS50" s="143" t="str">
        <f t="shared" si="42"/>
        <v/>
      </c>
      <c r="AT50" s="73"/>
      <c r="AU50" s="107" t="str">
        <f t="shared" si="43"/>
        <v/>
      </c>
      <c r="AV50" s="424" t="str">
        <f t="shared" si="44"/>
        <v/>
      </c>
    </row>
    <row r="51" spans="1:48" ht="15.75" customHeight="1" x14ac:dyDescent="0.2">
      <c r="A51" s="137"/>
      <c r="B51" s="107" t="str">
        <f t="shared" si="6"/>
        <v/>
      </c>
      <c r="C51" s="74" t="str">
        <f t="shared" si="7"/>
        <v/>
      </c>
      <c r="D51" s="73"/>
      <c r="E51" s="74" t="str">
        <f t="shared" si="8"/>
        <v/>
      </c>
      <c r="F51" s="74" t="str">
        <f t="shared" si="9"/>
        <v/>
      </c>
      <c r="G51" s="74" t="str">
        <f t="shared" si="10"/>
        <v/>
      </c>
      <c r="H51" s="74" t="str">
        <f t="shared" si="11"/>
        <v/>
      </c>
      <c r="I51" s="74" t="str">
        <f t="shared" si="12"/>
        <v/>
      </c>
      <c r="J51" s="74" t="str">
        <f t="shared" si="13"/>
        <v/>
      </c>
      <c r="K51" s="108" t="str">
        <f t="shared" si="14"/>
        <v/>
      </c>
      <c r="L51" s="142" t="str">
        <f t="shared" si="15"/>
        <v/>
      </c>
      <c r="M51" s="143" t="str">
        <f t="shared" si="16"/>
        <v/>
      </c>
      <c r="N51" s="73"/>
      <c r="O51" s="107" t="str">
        <f t="shared" si="17"/>
        <v/>
      </c>
      <c r="P51" s="424" t="str">
        <f t="shared" si="18"/>
        <v/>
      </c>
      <c r="Q51" s="137"/>
      <c r="R51" s="107" t="str">
        <f t="shared" si="19"/>
        <v/>
      </c>
      <c r="S51" s="74" t="str">
        <f t="shared" si="20"/>
        <v/>
      </c>
      <c r="T51" s="73"/>
      <c r="U51" s="74" t="str">
        <f t="shared" si="21"/>
        <v/>
      </c>
      <c r="V51" s="74" t="str">
        <f t="shared" si="22"/>
        <v/>
      </c>
      <c r="W51" s="74" t="str">
        <f t="shared" si="23"/>
        <v/>
      </c>
      <c r="X51" s="74" t="str">
        <f t="shared" si="24"/>
        <v/>
      </c>
      <c r="Y51" s="74" t="str">
        <f t="shared" si="25"/>
        <v/>
      </c>
      <c r="Z51" s="74" t="str">
        <f t="shared" si="26"/>
        <v/>
      </c>
      <c r="AA51" s="108" t="str">
        <f t="shared" si="27"/>
        <v/>
      </c>
      <c r="AB51" s="142" t="str">
        <f t="shared" si="28"/>
        <v/>
      </c>
      <c r="AC51" s="143" t="str">
        <f t="shared" si="29"/>
        <v/>
      </c>
      <c r="AD51" s="73"/>
      <c r="AE51" s="107" t="str">
        <f t="shared" si="30"/>
        <v/>
      </c>
      <c r="AF51" s="424" t="str">
        <f t="shared" si="31"/>
        <v/>
      </c>
      <c r="AG51" s="137"/>
      <c r="AH51" s="107" t="str">
        <f t="shared" si="32"/>
        <v/>
      </c>
      <c r="AI51" s="74" t="str">
        <f t="shared" si="33"/>
        <v/>
      </c>
      <c r="AJ51" s="73"/>
      <c r="AK51" s="74" t="str">
        <f t="shared" si="34"/>
        <v/>
      </c>
      <c r="AL51" s="74" t="str">
        <f t="shared" si="35"/>
        <v/>
      </c>
      <c r="AM51" s="74" t="str">
        <f t="shared" si="36"/>
        <v/>
      </c>
      <c r="AN51" s="74" t="str">
        <f t="shared" si="37"/>
        <v/>
      </c>
      <c r="AO51" s="74" t="str">
        <f t="shared" si="38"/>
        <v/>
      </c>
      <c r="AP51" s="74" t="str">
        <f t="shared" si="39"/>
        <v/>
      </c>
      <c r="AQ51" s="108" t="str">
        <f t="shared" si="40"/>
        <v/>
      </c>
      <c r="AR51" s="142" t="str">
        <f t="shared" si="41"/>
        <v/>
      </c>
      <c r="AS51" s="143" t="str">
        <f t="shared" si="42"/>
        <v/>
      </c>
      <c r="AT51" s="73"/>
      <c r="AU51" s="107" t="str">
        <f t="shared" si="43"/>
        <v/>
      </c>
      <c r="AV51" s="424" t="str">
        <f t="shared" si="44"/>
        <v/>
      </c>
    </row>
    <row r="52" spans="1:48" ht="15.75" customHeight="1" x14ac:dyDescent="0.2">
      <c r="A52" s="137"/>
      <c r="B52" s="107" t="str">
        <f t="shared" si="6"/>
        <v/>
      </c>
      <c r="C52" s="74" t="str">
        <f t="shared" si="7"/>
        <v/>
      </c>
      <c r="D52" s="73"/>
      <c r="E52" s="74" t="str">
        <f t="shared" si="8"/>
        <v/>
      </c>
      <c r="F52" s="74" t="str">
        <f t="shared" si="9"/>
        <v/>
      </c>
      <c r="G52" s="74" t="str">
        <f t="shared" si="10"/>
        <v/>
      </c>
      <c r="H52" s="74" t="str">
        <f t="shared" si="11"/>
        <v/>
      </c>
      <c r="I52" s="74" t="str">
        <f t="shared" si="12"/>
        <v/>
      </c>
      <c r="J52" s="74" t="str">
        <f t="shared" si="13"/>
        <v/>
      </c>
      <c r="K52" s="108" t="str">
        <f t="shared" si="14"/>
        <v/>
      </c>
      <c r="L52" s="142" t="str">
        <f t="shared" si="15"/>
        <v/>
      </c>
      <c r="M52" s="143" t="str">
        <f t="shared" si="16"/>
        <v/>
      </c>
      <c r="N52" s="73"/>
      <c r="O52" s="107" t="str">
        <f t="shared" si="17"/>
        <v/>
      </c>
      <c r="P52" s="424" t="str">
        <f t="shared" si="18"/>
        <v/>
      </c>
      <c r="Q52" s="137"/>
      <c r="R52" s="107" t="str">
        <f t="shared" si="19"/>
        <v/>
      </c>
      <c r="S52" s="74" t="str">
        <f t="shared" si="20"/>
        <v/>
      </c>
      <c r="T52" s="73"/>
      <c r="U52" s="74" t="str">
        <f t="shared" si="21"/>
        <v/>
      </c>
      <c r="V52" s="74" t="str">
        <f t="shared" si="22"/>
        <v/>
      </c>
      <c r="W52" s="74" t="str">
        <f t="shared" si="23"/>
        <v/>
      </c>
      <c r="X52" s="74" t="str">
        <f t="shared" si="24"/>
        <v/>
      </c>
      <c r="Y52" s="74" t="str">
        <f t="shared" si="25"/>
        <v/>
      </c>
      <c r="Z52" s="74" t="str">
        <f t="shared" si="26"/>
        <v/>
      </c>
      <c r="AA52" s="108" t="str">
        <f t="shared" si="27"/>
        <v/>
      </c>
      <c r="AB52" s="142" t="str">
        <f t="shared" si="28"/>
        <v/>
      </c>
      <c r="AC52" s="143" t="str">
        <f t="shared" si="29"/>
        <v/>
      </c>
      <c r="AD52" s="73"/>
      <c r="AE52" s="107" t="str">
        <f t="shared" si="30"/>
        <v/>
      </c>
      <c r="AF52" s="424" t="str">
        <f t="shared" si="31"/>
        <v/>
      </c>
      <c r="AG52" s="137"/>
      <c r="AH52" s="107" t="str">
        <f t="shared" si="32"/>
        <v/>
      </c>
      <c r="AI52" s="74" t="str">
        <f t="shared" si="33"/>
        <v/>
      </c>
      <c r="AJ52" s="73"/>
      <c r="AK52" s="74" t="str">
        <f t="shared" si="34"/>
        <v/>
      </c>
      <c r="AL52" s="74" t="str">
        <f t="shared" si="35"/>
        <v/>
      </c>
      <c r="AM52" s="74" t="str">
        <f t="shared" si="36"/>
        <v/>
      </c>
      <c r="AN52" s="74" t="str">
        <f t="shared" si="37"/>
        <v/>
      </c>
      <c r="AO52" s="74" t="str">
        <f t="shared" si="38"/>
        <v/>
      </c>
      <c r="AP52" s="74" t="str">
        <f t="shared" si="39"/>
        <v/>
      </c>
      <c r="AQ52" s="108" t="str">
        <f t="shared" si="40"/>
        <v/>
      </c>
      <c r="AR52" s="142" t="str">
        <f t="shared" si="41"/>
        <v/>
      </c>
      <c r="AS52" s="143" t="str">
        <f t="shared" si="42"/>
        <v/>
      </c>
      <c r="AT52" s="73"/>
      <c r="AU52" s="107" t="str">
        <f t="shared" si="43"/>
        <v/>
      </c>
      <c r="AV52" s="424" t="str">
        <f t="shared" si="44"/>
        <v/>
      </c>
    </row>
    <row r="53" spans="1:48" ht="15.75" customHeight="1" x14ac:dyDescent="0.2">
      <c r="A53" s="137"/>
      <c r="B53" s="107" t="str">
        <f t="shared" si="6"/>
        <v/>
      </c>
      <c r="C53" s="74" t="str">
        <f t="shared" si="7"/>
        <v/>
      </c>
      <c r="D53" s="73"/>
      <c r="E53" s="74" t="str">
        <f t="shared" si="8"/>
        <v/>
      </c>
      <c r="F53" s="74" t="str">
        <f t="shared" si="9"/>
        <v/>
      </c>
      <c r="G53" s="74" t="str">
        <f t="shared" si="10"/>
        <v/>
      </c>
      <c r="H53" s="74" t="str">
        <f t="shared" si="11"/>
        <v/>
      </c>
      <c r="I53" s="74" t="str">
        <f t="shared" si="12"/>
        <v/>
      </c>
      <c r="J53" s="74" t="str">
        <f t="shared" si="13"/>
        <v/>
      </c>
      <c r="K53" s="108" t="str">
        <f t="shared" si="14"/>
        <v/>
      </c>
      <c r="L53" s="142" t="str">
        <f t="shared" si="15"/>
        <v/>
      </c>
      <c r="M53" s="143" t="str">
        <f t="shared" si="16"/>
        <v/>
      </c>
      <c r="N53" s="73"/>
      <c r="O53" s="107" t="str">
        <f t="shared" si="17"/>
        <v/>
      </c>
      <c r="P53" s="424" t="str">
        <f t="shared" si="18"/>
        <v/>
      </c>
      <c r="Q53" s="137"/>
      <c r="R53" s="107" t="str">
        <f t="shared" si="19"/>
        <v/>
      </c>
      <c r="S53" s="74" t="str">
        <f t="shared" si="20"/>
        <v/>
      </c>
      <c r="T53" s="73"/>
      <c r="U53" s="74" t="str">
        <f t="shared" si="21"/>
        <v/>
      </c>
      <c r="V53" s="74" t="str">
        <f t="shared" si="22"/>
        <v/>
      </c>
      <c r="W53" s="74" t="str">
        <f t="shared" si="23"/>
        <v/>
      </c>
      <c r="X53" s="74" t="str">
        <f t="shared" si="24"/>
        <v/>
      </c>
      <c r="Y53" s="74" t="str">
        <f t="shared" si="25"/>
        <v/>
      </c>
      <c r="Z53" s="74" t="str">
        <f t="shared" si="26"/>
        <v/>
      </c>
      <c r="AA53" s="108" t="str">
        <f t="shared" si="27"/>
        <v/>
      </c>
      <c r="AB53" s="142" t="str">
        <f t="shared" si="28"/>
        <v/>
      </c>
      <c r="AC53" s="143" t="str">
        <f t="shared" si="29"/>
        <v/>
      </c>
      <c r="AD53" s="73"/>
      <c r="AE53" s="107" t="str">
        <f t="shared" si="30"/>
        <v/>
      </c>
      <c r="AF53" s="424" t="str">
        <f t="shared" si="31"/>
        <v/>
      </c>
      <c r="AG53" s="137"/>
      <c r="AH53" s="107" t="str">
        <f t="shared" si="32"/>
        <v/>
      </c>
      <c r="AI53" s="74" t="str">
        <f t="shared" si="33"/>
        <v/>
      </c>
      <c r="AJ53" s="73"/>
      <c r="AK53" s="74" t="str">
        <f t="shared" si="34"/>
        <v/>
      </c>
      <c r="AL53" s="74" t="str">
        <f t="shared" si="35"/>
        <v/>
      </c>
      <c r="AM53" s="74" t="str">
        <f t="shared" si="36"/>
        <v/>
      </c>
      <c r="AN53" s="74" t="str">
        <f t="shared" si="37"/>
        <v/>
      </c>
      <c r="AO53" s="74" t="str">
        <f t="shared" si="38"/>
        <v/>
      </c>
      <c r="AP53" s="74" t="str">
        <f t="shared" si="39"/>
        <v/>
      </c>
      <c r="AQ53" s="108" t="str">
        <f t="shared" si="40"/>
        <v/>
      </c>
      <c r="AR53" s="142" t="str">
        <f t="shared" si="41"/>
        <v/>
      </c>
      <c r="AS53" s="143" t="str">
        <f t="shared" si="42"/>
        <v/>
      </c>
      <c r="AT53" s="73"/>
      <c r="AU53" s="107" t="str">
        <f t="shared" si="43"/>
        <v/>
      </c>
      <c r="AV53" s="424" t="str">
        <f t="shared" si="44"/>
        <v/>
      </c>
    </row>
    <row r="54" spans="1:48" ht="15.75" customHeight="1" x14ac:dyDescent="0.2">
      <c r="A54" s="137"/>
      <c r="B54" s="107" t="str">
        <f t="shared" si="6"/>
        <v/>
      </c>
      <c r="C54" s="74" t="str">
        <f t="shared" si="7"/>
        <v/>
      </c>
      <c r="D54" s="73"/>
      <c r="E54" s="74" t="str">
        <f t="shared" si="8"/>
        <v/>
      </c>
      <c r="F54" s="74" t="str">
        <f t="shared" si="9"/>
        <v/>
      </c>
      <c r="G54" s="74" t="str">
        <f t="shared" si="10"/>
        <v/>
      </c>
      <c r="H54" s="74" t="str">
        <f t="shared" si="11"/>
        <v/>
      </c>
      <c r="I54" s="74" t="str">
        <f t="shared" si="12"/>
        <v/>
      </c>
      <c r="J54" s="74" t="str">
        <f t="shared" si="13"/>
        <v/>
      </c>
      <c r="K54" s="108" t="str">
        <f t="shared" si="14"/>
        <v/>
      </c>
      <c r="L54" s="142" t="str">
        <f t="shared" si="15"/>
        <v/>
      </c>
      <c r="M54" s="143" t="str">
        <f t="shared" si="16"/>
        <v/>
      </c>
      <c r="N54" s="73"/>
      <c r="O54" s="107" t="str">
        <f t="shared" si="17"/>
        <v/>
      </c>
      <c r="P54" s="424" t="str">
        <f t="shared" si="18"/>
        <v/>
      </c>
      <c r="Q54" s="137"/>
      <c r="R54" s="107" t="str">
        <f t="shared" si="19"/>
        <v/>
      </c>
      <c r="S54" s="74" t="str">
        <f t="shared" si="20"/>
        <v/>
      </c>
      <c r="T54" s="73"/>
      <c r="U54" s="74" t="str">
        <f t="shared" si="21"/>
        <v/>
      </c>
      <c r="V54" s="74" t="str">
        <f t="shared" si="22"/>
        <v/>
      </c>
      <c r="W54" s="74" t="str">
        <f t="shared" si="23"/>
        <v/>
      </c>
      <c r="X54" s="74" t="str">
        <f t="shared" si="24"/>
        <v/>
      </c>
      <c r="Y54" s="74" t="str">
        <f t="shared" si="25"/>
        <v/>
      </c>
      <c r="Z54" s="74" t="str">
        <f t="shared" si="26"/>
        <v/>
      </c>
      <c r="AA54" s="108" t="str">
        <f t="shared" si="27"/>
        <v/>
      </c>
      <c r="AB54" s="142" t="str">
        <f t="shared" si="28"/>
        <v/>
      </c>
      <c r="AC54" s="143" t="str">
        <f t="shared" si="29"/>
        <v/>
      </c>
      <c r="AD54" s="73"/>
      <c r="AE54" s="107" t="str">
        <f t="shared" si="30"/>
        <v/>
      </c>
      <c r="AF54" s="424" t="str">
        <f t="shared" si="31"/>
        <v/>
      </c>
      <c r="AG54" s="137"/>
      <c r="AH54" s="107" t="str">
        <f t="shared" si="32"/>
        <v/>
      </c>
      <c r="AI54" s="74" t="str">
        <f t="shared" si="33"/>
        <v/>
      </c>
      <c r="AJ54" s="73"/>
      <c r="AK54" s="74" t="str">
        <f t="shared" si="34"/>
        <v/>
      </c>
      <c r="AL54" s="74" t="str">
        <f t="shared" si="35"/>
        <v/>
      </c>
      <c r="AM54" s="74" t="str">
        <f t="shared" si="36"/>
        <v/>
      </c>
      <c r="AN54" s="74" t="str">
        <f t="shared" si="37"/>
        <v/>
      </c>
      <c r="AO54" s="74" t="str">
        <f t="shared" si="38"/>
        <v/>
      </c>
      <c r="AP54" s="74" t="str">
        <f t="shared" si="39"/>
        <v/>
      </c>
      <c r="AQ54" s="108" t="str">
        <f t="shared" si="40"/>
        <v/>
      </c>
      <c r="AR54" s="142" t="str">
        <f t="shared" si="41"/>
        <v/>
      </c>
      <c r="AS54" s="143" t="str">
        <f t="shared" si="42"/>
        <v/>
      </c>
      <c r="AT54" s="73"/>
      <c r="AU54" s="107" t="str">
        <f t="shared" si="43"/>
        <v/>
      </c>
      <c r="AV54" s="424" t="str">
        <f t="shared" si="44"/>
        <v/>
      </c>
    </row>
    <row r="55" spans="1:48" ht="15.75" customHeight="1" x14ac:dyDescent="0.2">
      <c r="A55" s="137"/>
      <c r="B55" s="107" t="str">
        <f t="shared" si="6"/>
        <v/>
      </c>
      <c r="C55" s="74" t="str">
        <f t="shared" si="7"/>
        <v/>
      </c>
      <c r="D55" s="73"/>
      <c r="E55" s="74" t="str">
        <f t="shared" si="8"/>
        <v/>
      </c>
      <c r="F55" s="74" t="str">
        <f t="shared" si="9"/>
        <v/>
      </c>
      <c r="G55" s="74" t="str">
        <f t="shared" si="10"/>
        <v/>
      </c>
      <c r="H55" s="74" t="str">
        <f t="shared" si="11"/>
        <v/>
      </c>
      <c r="I55" s="74" t="str">
        <f t="shared" si="12"/>
        <v/>
      </c>
      <c r="J55" s="74" t="str">
        <f t="shared" si="13"/>
        <v/>
      </c>
      <c r="K55" s="108" t="str">
        <f t="shared" si="14"/>
        <v/>
      </c>
      <c r="L55" s="142" t="str">
        <f t="shared" si="15"/>
        <v/>
      </c>
      <c r="M55" s="143" t="str">
        <f t="shared" si="16"/>
        <v/>
      </c>
      <c r="N55" s="73"/>
      <c r="O55" s="107" t="str">
        <f t="shared" si="17"/>
        <v/>
      </c>
      <c r="P55" s="424" t="str">
        <f t="shared" si="18"/>
        <v/>
      </c>
      <c r="Q55" s="137"/>
      <c r="R55" s="107" t="str">
        <f t="shared" si="19"/>
        <v/>
      </c>
      <c r="S55" s="74" t="str">
        <f t="shared" si="20"/>
        <v/>
      </c>
      <c r="T55" s="73"/>
      <c r="U55" s="74" t="str">
        <f t="shared" si="21"/>
        <v/>
      </c>
      <c r="V55" s="74" t="str">
        <f t="shared" si="22"/>
        <v/>
      </c>
      <c r="W55" s="74" t="str">
        <f t="shared" si="23"/>
        <v/>
      </c>
      <c r="X55" s="74" t="str">
        <f t="shared" si="24"/>
        <v/>
      </c>
      <c r="Y55" s="74" t="str">
        <f t="shared" si="25"/>
        <v/>
      </c>
      <c r="Z55" s="74" t="str">
        <f t="shared" si="26"/>
        <v/>
      </c>
      <c r="AA55" s="108" t="str">
        <f t="shared" si="27"/>
        <v/>
      </c>
      <c r="AB55" s="142" t="str">
        <f t="shared" si="28"/>
        <v/>
      </c>
      <c r="AC55" s="143" t="str">
        <f t="shared" si="29"/>
        <v/>
      </c>
      <c r="AD55" s="73"/>
      <c r="AE55" s="107" t="str">
        <f t="shared" si="30"/>
        <v/>
      </c>
      <c r="AF55" s="424" t="str">
        <f t="shared" si="31"/>
        <v/>
      </c>
      <c r="AG55" s="137"/>
      <c r="AH55" s="107" t="str">
        <f t="shared" si="32"/>
        <v/>
      </c>
      <c r="AI55" s="74" t="str">
        <f t="shared" si="33"/>
        <v/>
      </c>
      <c r="AJ55" s="73"/>
      <c r="AK55" s="74" t="str">
        <f t="shared" si="34"/>
        <v/>
      </c>
      <c r="AL55" s="74" t="str">
        <f t="shared" si="35"/>
        <v/>
      </c>
      <c r="AM55" s="74" t="str">
        <f t="shared" si="36"/>
        <v/>
      </c>
      <c r="AN55" s="74" t="str">
        <f t="shared" si="37"/>
        <v/>
      </c>
      <c r="AO55" s="74" t="str">
        <f t="shared" si="38"/>
        <v/>
      </c>
      <c r="AP55" s="74" t="str">
        <f t="shared" si="39"/>
        <v/>
      </c>
      <c r="AQ55" s="108" t="str">
        <f t="shared" si="40"/>
        <v/>
      </c>
      <c r="AR55" s="142" t="str">
        <f t="shared" si="41"/>
        <v/>
      </c>
      <c r="AS55" s="143" t="str">
        <f t="shared" si="42"/>
        <v/>
      </c>
      <c r="AT55" s="73"/>
      <c r="AU55" s="107" t="str">
        <f t="shared" si="43"/>
        <v/>
      </c>
      <c r="AV55" s="424" t="str">
        <f t="shared" si="44"/>
        <v/>
      </c>
    </row>
    <row r="56" spans="1:48" ht="15.75" customHeight="1" x14ac:dyDescent="0.2">
      <c r="A56" s="137"/>
      <c r="B56" s="107" t="str">
        <f t="shared" si="6"/>
        <v/>
      </c>
      <c r="C56" s="74" t="str">
        <f t="shared" si="7"/>
        <v/>
      </c>
      <c r="D56" s="73"/>
      <c r="E56" s="74" t="str">
        <f t="shared" si="8"/>
        <v/>
      </c>
      <c r="F56" s="74" t="str">
        <f t="shared" si="9"/>
        <v/>
      </c>
      <c r="G56" s="74" t="str">
        <f t="shared" si="10"/>
        <v/>
      </c>
      <c r="H56" s="74" t="str">
        <f t="shared" si="11"/>
        <v/>
      </c>
      <c r="I56" s="74" t="str">
        <f t="shared" si="12"/>
        <v/>
      </c>
      <c r="J56" s="74" t="str">
        <f t="shared" si="13"/>
        <v/>
      </c>
      <c r="K56" s="108" t="str">
        <f t="shared" si="14"/>
        <v/>
      </c>
      <c r="L56" s="142" t="str">
        <f t="shared" si="15"/>
        <v/>
      </c>
      <c r="M56" s="143" t="str">
        <f t="shared" si="16"/>
        <v/>
      </c>
      <c r="N56" s="73"/>
      <c r="O56" s="107" t="str">
        <f t="shared" si="17"/>
        <v/>
      </c>
      <c r="P56" s="424" t="str">
        <f t="shared" si="18"/>
        <v/>
      </c>
      <c r="Q56" s="137"/>
      <c r="R56" s="107" t="str">
        <f t="shared" si="19"/>
        <v/>
      </c>
      <c r="S56" s="74" t="str">
        <f t="shared" si="20"/>
        <v/>
      </c>
      <c r="T56" s="73"/>
      <c r="U56" s="74" t="str">
        <f t="shared" si="21"/>
        <v/>
      </c>
      <c r="V56" s="74" t="str">
        <f t="shared" si="22"/>
        <v/>
      </c>
      <c r="W56" s="74" t="str">
        <f t="shared" si="23"/>
        <v/>
      </c>
      <c r="X56" s="74" t="str">
        <f t="shared" si="24"/>
        <v/>
      </c>
      <c r="Y56" s="74" t="str">
        <f t="shared" si="25"/>
        <v/>
      </c>
      <c r="Z56" s="74" t="str">
        <f t="shared" si="26"/>
        <v/>
      </c>
      <c r="AA56" s="108" t="str">
        <f t="shared" si="27"/>
        <v/>
      </c>
      <c r="AB56" s="142" t="str">
        <f t="shared" si="28"/>
        <v/>
      </c>
      <c r="AC56" s="143" t="str">
        <f t="shared" si="29"/>
        <v/>
      </c>
      <c r="AD56" s="73"/>
      <c r="AE56" s="107" t="str">
        <f t="shared" si="30"/>
        <v/>
      </c>
      <c r="AF56" s="424" t="str">
        <f t="shared" si="31"/>
        <v/>
      </c>
      <c r="AG56" s="137"/>
      <c r="AH56" s="107" t="str">
        <f t="shared" si="32"/>
        <v/>
      </c>
      <c r="AI56" s="74" t="str">
        <f t="shared" si="33"/>
        <v/>
      </c>
      <c r="AJ56" s="73"/>
      <c r="AK56" s="74" t="str">
        <f t="shared" si="34"/>
        <v/>
      </c>
      <c r="AL56" s="74" t="str">
        <f t="shared" si="35"/>
        <v/>
      </c>
      <c r="AM56" s="74" t="str">
        <f t="shared" si="36"/>
        <v/>
      </c>
      <c r="AN56" s="74" t="str">
        <f t="shared" si="37"/>
        <v/>
      </c>
      <c r="AO56" s="74" t="str">
        <f t="shared" si="38"/>
        <v/>
      </c>
      <c r="AP56" s="74" t="str">
        <f t="shared" si="39"/>
        <v/>
      </c>
      <c r="AQ56" s="108" t="str">
        <f t="shared" si="40"/>
        <v/>
      </c>
      <c r="AR56" s="142" t="str">
        <f t="shared" si="41"/>
        <v/>
      </c>
      <c r="AS56" s="143" t="str">
        <f t="shared" si="42"/>
        <v/>
      </c>
      <c r="AT56" s="73"/>
      <c r="AU56" s="107" t="str">
        <f t="shared" si="43"/>
        <v/>
      </c>
      <c r="AV56" s="424" t="str">
        <f t="shared" si="44"/>
        <v/>
      </c>
    </row>
    <row r="57" spans="1:48" ht="15.75" customHeight="1" x14ac:dyDescent="0.2">
      <c r="A57" s="137"/>
      <c r="B57" s="107" t="str">
        <f t="shared" si="6"/>
        <v/>
      </c>
      <c r="C57" s="74" t="str">
        <f t="shared" si="7"/>
        <v/>
      </c>
      <c r="D57" s="73"/>
      <c r="E57" s="74" t="str">
        <f t="shared" si="8"/>
        <v/>
      </c>
      <c r="F57" s="74" t="str">
        <f t="shared" si="9"/>
        <v/>
      </c>
      <c r="G57" s="74" t="str">
        <f t="shared" si="10"/>
        <v/>
      </c>
      <c r="H57" s="74" t="str">
        <f t="shared" si="11"/>
        <v/>
      </c>
      <c r="I57" s="74" t="str">
        <f t="shared" si="12"/>
        <v/>
      </c>
      <c r="J57" s="74" t="str">
        <f t="shared" si="13"/>
        <v/>
      </c>
      <c r="K57" s="108" t="str">
        <f t="shared" si="14"/>
        <v/>
      </c>
      <c r="L57" s="142" t="str">
        <f t="shared" si="15"/>
        <v/>
      </c>
      <c r="M57" s="143" t="str">
        <f t="shared" si="16"/>
        <v/>
      </c>
      <c r="N57" s="73"/>
      <c r="O57" s="107" t="str">
        <f t="shared" si="17"/>
        <v/>
      </c>
      <c r="P57" s="424" t="str">
        <f t="shared" si="18"/>
        <v/>
      </c>
      <c r="Q57" s="137"/>
      <c r="R57" s="107" t="str">
        <f t="shared" si="19"/>
        <v/>
      </c>
      <c r="S57" s="74" t="str">
        <f t="shared" si="20"/>
        <v/>
      </c>
      <c r="T57" s="73"/>
      <c r="U57" s="74" t="str">
        <f t="shared" si="21"/>
        <v/>
      </c>
      <c r="V57" s="74" t="str">
        <f t="shared" si="22"/>
        <v/>
      </c>
      <c r="W57" s="74" t="str">
        <f t="shared" si="23"/>
        <v/>
      </c>
      <c r="X57" s="74" t="str">
        <f t="shared" si="24"/>
        <v/>
      </c>
      <c r="Y57" s="74" t="str">
        <f t="shared" si="25"/>
        <v/>
      </c>
      <c r="Z57" s="74" t="str">
        <f t="shared" si="26"/>
        <v/>
      </c>
      <c r="AA57" s="108" t="str">
        <f t="shared" si="27"/>
        <v/>
      </c>
      <c r="AB57" s="142" t="str">
        <f t="shared" si="28"/>
        <v/>
      </c>
      <c r="AC57" s="143" t="str">
        <f t="shared" si="29"/>
        <v/>
      </c>
      <c r="AD57" s="73"/>
      <c r="AE57" s="107" t="str">
        <f t="shared" si="30"/>
        <v/>
      </c>
      <c r="AF57" s="424" t="str">
        <f t="shared" si="31"/>
        <v/>
      </c>
      <c r="AG57" s="137"/>
      <c r="AH57" s="107" t="str">
        <f t="shared" si="32"/>
        <v/>
      </c>
      <c r="AI57" s="74" t="str">
        <f t="shared" si="33"/>
        <v/>
      </c>
      <c r="AJ57" s="73"/>
      <c r="AK57" s="74" t="str">
        <f t="shared" si="34"/>
        <v/>
      </c>
      <c r="AL57" s="74" t="str">
        <f t="shared" si="35"/>
        <v/>
      </c>
      <c r="AM57" s="74" t="str">
        <f t="shared" si="36"/>
        <v/>
      </c>
      <c r="AN57" s="74" t="str">
        <f t="shared" si="37"/>
        <v/>
      </c>
      <c r="AO57" s="74" t="str">
        <f t="shared" si="38"/>
        <v/>
      </c>
      <c r="AP57" s="74" t="str">
        <f t="shared" si="39"/>
        <v/>
      </c>
      <c r="AQ57" s="108" t="str">
        <f t="shared" si="40"/>
        <v/>
      </c>
      <c r="AR57" s="142" t="str">
        <f t="shared" si="41"/>
        <v/>
      </c>
      <c r="AS57" s="143" t="str">
        <f t="shared" si="42"/>
        <v/>
      </c>
      <c r="AT57" s="73"/>
      <c r="AU57" s="107" t="str">
        <f t="shared" si="43"/>
        <v/>
      </c>
      <c r="AV57" s="424" t="str">
        <f t="shared" si="44"/>
        <v/>
      </c>
    </row>
    <row r="58" spans="1:48" ht="15.75" customHeight="1" x14ac:dyDescent="0.2">
      <c r="A58" s="137"/>
      <c r="B58" s="107" t="str">
        <f t="shared" si="6"/>
        <v/>
      </c>
      <c r="C58" s="74" t="str">
        <f t="shared" si="7"/>
        <v/>
      </c>
      <c r="D58" s="73"/>
      <c r="E58" s="74" t="str">
        <f t="shared" si="8"/>
        <v/>
      </c>
      <c r="F58" s="74" t="str">
        <f t="shared" si="9"/>
        <v/>
      </c>
      <c r="G58" s="74" t="str">
        <f t="shared" si="10"/>
        <v/>
      </c>
      <c r="H58" s="74" t="str">
        <f t="shared" si="11"/>
        <v/>
      </c>
      <c r="I58" s="74" t="str">
        <f t="shared" si="12"/>
        <v/>
      </c>
      <c r="J58" s="74" t="str">
        <f t="shared" si="13"/>
        <v/>
      </c>
      <c r="K58" s="108" t="str">
        <f t="shared" si="14"/>
        <v/>
      </c>
      <c r="L58" s="142" t="str">
        <f t="shared" si="15"/>
        <v/>
      </c>
      <c r="M58" s="143" t="str">
        <f t="shared" si="16"/>
        <v/>
      </c>
      <c r="N58" s="73"/>
      <c r="O58" s="107" t="str">
        <f t="shared" si="17"/>
        <v/>
      </c>
      <c r="P58" s="424" t="str">
        <f t="shared" si="18"/>
        <v/>
      </c>
      <c r="Q58" s="137"/>
      <c r="R58" s="107" t="str">
        <f t="shared" si="19"/>
        <v/>
      </c>
      <c r="S58" s="74" t="str">
        <f t="shared" si="20"/>
        <v/>
      </c>
      <c r="T58" s="73"/>
      <c r="U58" s="74" t="str">
        <f t="shared" si="21"/>
        <v/>
      </c>
      <c r="V58" s="74" t="str">
        <f t="shared" si="22"/>
        <v/>
      </c>
      <c r="W58" s="74" t="str">
        <f t="shared" si="23"/>
        <v/>
      </c>
      <c r="X58" s="74" t="str">
        <f t="shared" si="24"/>
        <v/>
      </c>
      <c r="Y58" s="74" t="str">
        <f t="shared" si="25"/>
        <v/>
      </c>
      <c r="Z58" s="74" t="str">
        <f t="shared" si="26"/>
        <v/>
      </c>
      <c r="AA58" s="108" t="str">
        <f t="shared" si="27"/>
        <v/>
      </c>
      <c r="AB58" s="142" t="str">
        <f t="shared" si="28"/>
        <v/>
      </c>
      <c r="AC58" s="143" t="str">
        <f t="shared" si="29"/>
        <v/>
      </c>
      <c r="AD58" s="73"/>
      <c r="AE58" s="107" t="str">
        <f t="shared" si="30"/>
        <v/>
      </c>
      <c r="AF58" s="424" t="str">
        <f t="shared" si="31"/>
        <v/>
      </c>
      <c r="AG58" s="137"/>
      <c r="AH58" s="107" t="str">
        <f t="shared" si="32"/>
        <v/>
      </c>
      <c r="AI58" s="74" t="str">
        <f t="shared" si="33"/>
        <v/>
      </c>
      <c r="AJ58" s="73"/>
      <c r="AK58" s="74" t="str">
        <f t="shared" si="34"/>
        <v/>
      </c>
      <c r="AL58" s="74" t="str">
        <f t="shared" si="35"/>
        <v/>
      </c>
      <c r="AM58" s="74" t="str">
        <f t="shared" si="36"/>
        <v/>
      </c>
      <c r="AN58" s="74" t="str">
        <f t="shared" si="37"/>
        <v/>
      </c>
      <c r="AO58" s="74" t="str">
        <f t="shared" si="38"/>
        <v/>
      </c>
      <c r="AP58" s="74" t="str">
        <f t="shared" si="39"/>
        <v/>
      </c>
      <c r="AQ58" s="108" t="str">
        <f t="shared" si="40"/>
        <v/>
      </c>
      <c r="AR58" s="142" t="str">
        <f t="shared" si="41"/>
        <v/>
      </c>
      <c r="AS58" s="143" t="str">
        <f t="shared" si="42"/>
        <v/>
      </c>
      <c r="AT58" s="73"/>
      <c r="AU58" s="107" t="str">
        <f t="shared" si="43"/>
        <v/>
      </c>
      <c r="AV58" s="424" t="str">
        <f t="shared" si="44"/>
        <v/>
      </c>
    </row>
    <row r="59" spans="1:48" ht="15.75" customHeight="1" x14ac:dyDescent="0.2">
      <c r="A59" s="137"/>
      <c r="B59" s="107" t="str">
        <f t="shared" si="6"/>
        <v/>
      </c>
      <c r="C59" s="74" t="str">
        <f t="shared" si="7"/>
        <v/>
      </c>
      <c r="D59" s="73"/>
      <c r="E59" s="74" t="str">
        <f t="shared" si="8"/>
        <v/>
      </c>
      <c r="F59" s="74" t="str">
        <f t="shared" si="9"/>
        <v/>
      </c>
      <c r="G59" s="74" t="str">
        <f t="shared" si="10"/>
        <v/>
      </c>
      <c r="H59" s="74" t="str">
        <f t="shared" si="11"/>
        <v/>
      </c>
      <c r="I59" s="74" t="str">
        <f t="shared" si="12"/>
        <v/>
      </c>
      <c r="J59" s="74" t="str">
        <f t="shared" si="13"/>
        <v/>
      </c>
      <c r="K59" s="108" t="str">
        <f t="shared" si="14"/>
        <v/>
      </c>
      <c r="L59" s="142" t="str">
        <f t="shared" si="15"/>
        <v/>
      </c>
      <c r="M59" s="143" t="str">
        <f t="shared" si="16"/>
        <v/>
      </c>
      <c r="N59" s="73"/>
      <c r="O59" s="107" t="str">
        <f t="shared" si="17"/>
        <v/>
      </c>
      <c r="P59" s="424" t="str">
        <f t="shared" si="18"/>
        <v/>
      </c>
      <c r="Q59" s="137"/>
      <c r="R59" s="107" t="str">
        <f t="shared" si="19"/>
        <v/>
      </c>
      <c r="S59" s="74" t="str">
        <f t="shared" si="20"/>
        <v/>
      </c>
      <c r="T59" s="73"/>
      <c r="U59" s="74" t="str">
        <f t="shared" si="21"/>
        <v/>
      </c>
      <c r="V59" s="74" t="str">
        <f t="shared" si="22"/>
        <v/>
      </c>
      <c r="W59" s="74" t="str">
        <f t="shared" si="23"/>
        <v/>
      </c>
      <c r="X59" s="74" t="str">
        <f t="shared" si="24"/>
        <v/>
      </c>
      <c r="Y59" s="74" t="str">
        <f t="shared" si="25"/>
        <v/>
      </c>
      <c r="Z59" s="74" t="str">
        <f t="shared" si="26"/>
        <v/>
      </c>
      <c r="AA59" s="108" t="str">
        <f t="shared" si="27"/>
        <v/>
      </c>
      <c r="AB59" s="142" t="str">
        <f t="shared" si="28"/>
        <v/>
      </c>
      <c r="AC59" s="143" t="str">
        <f t="shared" si="29"/>
        <v/>
      </c>
      <c r="AD59" s="73"/>
      <c r="AE59" s="107" t="str">
        <f t="shared" si="30"/>
        <v/>
      </c>
      <c r="AF59" s="424" t="str">
        <f t="shared" si="31"/>
        <v/>
      </c>
      <c r="AG59" s="137"/>
      <c r="AH59" s="107" t="str">
        <f t="shared" si="32"/>
        <v/>
      </c>
      <c r="AI59" s="74" t="str">
        <f t="shared" si="33"/>
        <v/>
      </c>
      <c r="AJ59" s="73"/>
      <c r="AK59" s="74" t="str">
        <f t="shared" si="34"/>
        <v/>
      </c>
      <c r="AL59" s="74" t="str">
        <f t="shared" si="35"/>
        <v/>
      </c>
      <c r="AM59" s="74" t="str">
        <f t="shared" si="36"/>
        <v/>
      </c>
      <c r="AN59" s="74" t="str">
        <f t="shared" si="37"/>
        <v/>
      </c>
      <c r="AO59" s="74" t="str">
        <f t="shared" si="38"/>
        <v/>
      </c>
      <c r="AP59" s="74" t="str">
        <f t="shared" si="39"/>
        <v/>
      </c>
      <c r="AQ59" s="108" t="str">
        <f t="shared" si="40"/>
        <v/>
      </c>
      <c r="AR59" s="142" t="str">
        <f t="shared" si="41"/>
        <v/>
      </c>
      <c r="AS59" s="143" t="str">
        <f t="shared" si="42"/>
        <v/>
      </c>
      <c r="AT59" s="73"/>
      <c r="AU59" s="107" t="str">
        <f t="shared" si="43"/>
        <v/>
      </c>
      <c r="AV59" s="424" t="str">
        <f t="shared" si="44"/>
        <v/>
      </c>
    </row>
    <row r="60" spans="1:48" ht="15.75" customHeight="1" x14ac:dyDescent="0.2">
      <c r="A60" s="137"/>
      <c r="B60" s="107" t="str">
        <f t="shared" si="6"/>
        <v/>
      </c>
      <c r="C60" s="74" t="str">
        <f t="shared" si="7"/>
        <v/>
      </c>
      <c r="D60" s="73"/>
      <c r="E60" s="74" t="str">
        <f t="shared" si="8"/>
        <v/>
      </c>
      <c r="F60" s="74" t="str">
        <f t="shared" si="9"/>
        <v/>
      </c>
      <c r="G60" s="74" t="str">
        <f t="shared" si="10"/>
        <v/>
      </c>
      <c r="H60" s="74" t="str">
        <f t="shared" si="11"/>
        <v/>
      </c>
      <c r="I60" s="74" t="str">
        <f t="shared" si="12"/>
        <v/>
      </c>
      <c r="J60" s="74" t="str">
        <f t="shared" si="13"/>
        <v/>
      </c>
      <c r="K60" s="108" t="str">
        <f t="shared" si="14"/>
        <v/>
      </c>
      <c r="L60" s="142" t="str">
        <f t="shared" si="15"/>
        <v/>
      </c>
      <c r="M60" s="143" t="str">
        <f t="shared" si="16"/>
        <v/>
      </c>
      <c r="N60" s="73"/>
      <c r="O60" s="107" t="str">
        <f t="shared" si="17"/>
        <v/>
      </c>
      <c r="P60" s="424" t="str">
        <f t="shared" si="18"/>
        <v/>
      </c>
      <c r="Q60" s="137"/>
      <c r="R60" s="107" t="str">
        <f t="shared" si="19"/>
        <v/>
      </c>
      <c r="S60" s="74" t="str">
        <f t="shared" si="20"/>
        <v/>
      </c>
      <c r="T60" s="73"/>
      <c r="U60" s="74" t="str">
        <f t="shared" si="21"/>
        <v/>
      </c>
      <c r="V60" s="74" t="str">
        <f t="shared" si="22"/>
        <v/>
      </c>
      <c r="W60" s="74" t="str">
        <f t="shared" si="23"/>
        <v/>
      </c>
      <c r="X60" s="74" t="str">
        <f t="shared" si="24"/>
        <v/>
      </c>
      <c r="Y60" s="74" t="str">
        <f t="shared" si="25"/>
        <v/>
      </c>
      <c r="Z60" s="74" t="str">
        <f t="shared" si="26"/>
        <v/>
      </c>
      <c r="AA60" s="108" t="str">
        <f t="shared" si="27"/>
        <v/>
      </c>
      <c r="AB60" s="142" t="str">
        <f t="shared" si="28"/>
        <v/>
      </c>
      <c r="AC60" s="143" t="str">
        <f t="shared" si="29"/>
        <v/>
      </c>
      <c r="AD60" s="73"/>
      <c r="AE60" s="107" t="str">
        <f t="shared" si="30"/>
        <v/>
      </c>
      <c r="AF60" s="424" t="str">
        <f t="shared" si="31"/>
        <v/>
      </c>
      <c r="AG60" s="137"/>
      <c r="AH60" s="107" t="str">
        <f t="shared" si="32"/>
        <v/>
      </c>
      <c r="AI60" s="74" t="str">
        <f t="shared" si="33"/>
        <v/>
      </c>
      <c r="AJ60" s="73"/>
      <c r="AK60" s="74" t="str">
        <f t="shared" si="34"/>
        <v/>
      </c>
      <c r="AL60" s="74" t="str">
        <f t="shared" si="35"/>
        <v/>
      </c>
      <c r="AM60" s="74" t="str">
        <f t="shared" si="36"/>
        <v/>
      </c>
      <c r="AN60" s="74" t="str">
        <f t="shared" si="37"/>
        <v/>
      </c>
      <c r="AO60" s="74" t="str">
        <f t="shared" si="38"/>
        <v/>
      </c>
      <c r="AP60" s="74" t="str">
        <f t="shared" si="39"/>
        <v/>
      </c>
      <c r="AQ60" s="108" t="str">
        <f t="shared" si="40"/>
        <v/>
      </c>
      <c r="AR60" s="142" t="str">
        <f t="shared" si="41"/>
        <v/>
      </c>
      <c r="AS60" s="143" t="str">
        <f t="shared" si="42"/>
        <v/>
      </c>
      <c r="AT60" s="73"/>
      <c r="AU60" s="107" t="str">
        <f t="shared" si="43"/>
        <v/>
      </c>
      <c r="AV60" s="424" t="str">
        <f t="shared" si="44"/>
        <v/>
      </c>
    </row>
    <row r="61" spans="1:48" ht="15.75" customHeight="1" x14ac:dyDescent="0.2">
      <c r="A61" s="137"/>
      <c r="B61" s="107" t="str">
        <f t="shared" si="6"/>
        <v/>
      </c>
      <c r="C61" s="74" t="str">
        <f t="shared" si="7"/>
        <v/>
      </c>
      <c r="D61" s="73"/>
      <c r="E61" s="74" t="str">
        <f t="shared" si="8"/>
        <v/>
      </c>
      <c r="F61" s="74" t="str">
        <f t="shared" si="9"/>
        <v/>
      </c>
      <c r="G61" s="74" t="str">
        <f t="shared" si="10"/>
        <v/>
      </c>
      <c r="H61" s="74" t="str">
        <f t="shared" si="11"/>
        <v/>
      </c>
      <c r="I61" s="74" t="str">
        <f t="shared" si="12"/>
        <v/>
      </c>
      <c r="J61" s="74" t="str">
        <f t="shared" si="13"/>
        <v/>
      </c>
      <c r="K61" s="108" t="str">
        <f t="shared" si="14"/>
        <v/>
      </c>
      <c r="L61" s="142" t="str">
        <f t="shared" si="15"/>
        <v/>
      </c>
      <c r="M61" s="143" t="str">
        <f t="shared" si="16"/>
        <v/>
      </c>
      <c r="N61" s="73"/>
      <c r="O61" s="107" t="str">
        <f t="shared" si="17"/>
        <v/>
      </c>
      <c r="P61" s="424" t="str">
        <f t="shared" si="18"/>
        <v/>
      </c>
      <c r="Q61" s="137"/>
      <c r="R61" s="107" t="str">
        <f t="shared" si="19"/>
        <v/>
      </c>
      <c r="S61" s="74" t="str">
        <f t="shared" si="20"/>
        <v/>
      </c>
      <c r="T61" s="73"/>
      <c r="U61" s="74" t="str">
        <f t="shared" si="21"/>
        <v/>
      </c>
      <c r="V61" s="74" t="str">
        <f t="shared" si="22"/>
        <v/>
      </c>
      <c r="W61" s="74" t="str">
        <f t="shared" si="23"/>
        <v/>
      </c>
      <c r="X61" s="74" t="str">
        <f t="shared" si="24"/>
        <v/>
      </c>
      <c r="Y61" s="74" t="str">
        <f t="shared" si="25"/>
        <v/>
      </c>
      <c r="Z61" s="74" t="str">
        <f t="shared" si="26"/>
        <v/>
      </c>
      <c r="AA61" s="108" t="str">
        <f t="shared" si="27"/>
        <v/>
      </c>
      <c r="AB61" s="142" t="str">
        <f t="shared" si="28"/>
        <v/>
      </c>
      <c r="AC61" s="143" t="str">
        <f t="shared" si="29"/>
        <v/>
      </c>
      <c r="AD61" s="73"/>
      <c r="AE61" s="107" t="str">
        <f t="shared" si="30"/>
        <v/>
      </c>
      <c r="AF61" s="424" t="str">
        <f t="shared" si="31"/>
        <v/>
      </c>
      <c r="AG61" s="137"/>
      <c r="AH61" s="107" t="str">
        <f t="shared" si="32"/>
        <v/>
      </c>
      <c r="AI61" s="74" t="str">
        <f t="shared" si="33"/>
        <v/>
      </c>
      <c r="AJ61" s="73"/>
      <c r="AK61" s="74" t="str">
        <f t="shared" si="34"/>
        <v/>
      </c>
      <c r="AL61" s="74" t="str">
        <f t="shared" si="35"/>
        <v/>
      </c>
      <c r="AM61" s="74" t="str">
        <f t="shared" si="36"/>
        <v/>
      </c>
      <c r="AN61" s="74" t="str">
        <f t="shared" si="37"/>
        <v/>
      </c>
      <c r="AO61" s="74" t="str">
        <f t="shared" si="38"/>
        <v/>
      </c>
      <c r="AP61" s="74" t="str">
        <f t="shared" si="39"/>
        <v/>
      </c>
      <c r="AQ61" s="108" t="str">
        <f t="shared" si="40"/>
        <v/>
      </c>
      <c r="AR61" s="142" t="str">
        <f t="shared" si="41"/>
        <v/>
      </c>
      <c r="AS61" s="143" t="str">
        <f t="shared" si="42"/>
        <v/>
      </c>
      <c r="AT61" s="73"/>
      <c r="AU61" s="107" t="str">
        <f t="shared" si="43"/>
        <v/>
      </c>
      <c r="AV61" s="424" t="str">
        <f t="shared" si="44"/>
        <v/>
      </c>
    </row>
    <row r="62" spans="1:48" ht="15.75" customHeight="1" x14ac:dyDescent="0.2">
      <c r="A62" s="137"/>
      <c r="B62" s="107" t="str">
        <f t="shared" si="6"/>
        <v/>
      </c>
      <c r="C62" s="74" t="str">
        <f t="shared" si="7"/>
        <v/>
      </c>
      <c r="D62" s="73"/>
      <c r="E62" s="74" t="str">
        <f t="shared" si="8"/>
        <v/>
      </c>
      <c r="F62" s="74" t="str">
        <f t="shared" si="9"/>
        <v/>
      </c>
      <c r="G62" s="74" t="str">
        <f t="shared" si="10"/>
        <v/>
      </c>
      <c r="H62" s="74" t="str">
        <f t="shared" si="11"/>
        <v/>
      </c>
      <c r="I62" s="74" t="str">
        <f t="shared" si="12"/>
        <v/>
      </c>
      <c r="J62" s="74" t="str">
        <f t="shared" si="13"/>
        <v/>
      </c>
      <c r="K62" s="108" t="str">
        <f t="shared" si="14"/>
        <v/>
      </c>
      <c r="L62" s="142" t="str">
        <f t="shared" si="15"/>
        <v/>
      </c>
      <c r="M62" s="143" t="str">
        <f t="shared" si="16"/>
        <v/>
      </c>
      <c r="N62" s="73"/>
      <c r="O62" s="107" t="str">
        <f t="shared" si="17"/>
        <v/>
      </c>
      <c r="P62" s="424" t="str">
        <f t="shared" si="18"/>
        <v/>
      </c>
      <c r="Q62" s="137"/>
      <c r="R62" s="107" t="str">
        <f t="shared" si="19"/>
        <v/>
      </c>
      <c r="S62" s="74" t="str">
        <f t="shared" si="20"/>
        <v/>
      </c>
      <c r="T62" s="73"/>
      <c r="U62" s="74" t="str">
        <f t="shared" si="21"/>
        <v/>
      </c>
      <c r="V62" s="74" t="str">
        <f t="shared" si="22"/>
        <v/>
      </c>
      <c r="W62" s="74" t="str">
        <f t="shared" si="23"/>
        <v/>
      </c>
      <c r="X62" s="74" t="str">
        <f t="shared" si="24"/>
        <v/>
      </c>
      <c r="Y62" s="74" t="str">
        <f t="shared" si="25"/>
        <v/>
      </c>
      <c r="Z62" s="74" t="str">
        <f t="shared" si="26"/>
        <v/>
      </c>
      <c r="AA62" s="108" t="str">
        <f t="shared" si="27"/>
        <v/>
      </c>
      <c r="AB62" s="142" t="str">
        <f t="shared" si="28"/>
        <v/>
      </c>
      <c r="AC62" s="143" t="str">
        <f t="shared" si="29"/>
        <v/>
      </c>
      <c r="AD62" s="73"/>
      <c r="AE62" s="107" t="str">
        <f t="shared" si="30"/>
        <v/>
      </c>
      <c r="AF62" s="424" t="str">
        <f t="shared" si="31"/>
        <v/>
      </c>
      <c r="AG62" s="137"/>
      <c r="AH62" s="107" t="str">
        <f t="shared" si="32"/>
        <v/>
      </c>
      <c r="AI62" s="74" t="str">
        <f t="shared" si="33"/>
        <v/>
      </c>
      <c r="AJ62" s="73"/>
      <c r="AK62" s="74" t="str">
        <f t="shared" si="34"/>
        <v/>
      </c>
      <c r="AL62" s="74" t="str">
        <f t="shared" si="35"/>
        <v/>
      </c>
      <c r="AM62" s="74" t="str">
        <f t="shared" si="36"/>
        <v/>
      </c>
      <c r="AN62" s="74" t="str">
        <f t="shared" si="37"/>
        <v/>
      </c>
      <c r="AO62" s="74" t="str">
        <f t="shared" si="38"/>
        <v/>
      </c>
      <c r="AP62" s="74" t="str">
        <f t="shared" si="39"/>
        <v/>
      </c>
      <c r="AQ62" s="108" t="str">
        <f t="shared" si="40"/>
        <v/>
      </c>
      <c r="AR62" s="142" t="str">
        <f t="shared" si="41"/>
        <v/>
      </c>
      <c r="AS62" s="143" t="str">
        <f t="shared" si="42"/>
        <v/>
      </c>
      <c r="AT62" s="73"/>
      <c r="AU62" s="107" t="str">
        <f t="shared" si="43"/>
        <v/>
      </c>
      <c r="AV62" s="424" t="str">
        <f t="shared" si="44"/>
        <v/>
      </c>
    </row>
    <row r="63" spans="1:48" ht="15.75" customHeight="1" x14ac:dyDescent="0.2">
      <c r="A63" s="137"/>
      <c r="B63" s="107" t="str">
        <f t="shared" si="6"/>
        <v/>
      </c>
      <c r="C63" s="74" t="str">
        <f t="shared" si="7"/>
        <v/>
      </c>
      <c r="D63" s="73"/>
      <c r="E63" s="74" t="str">
        <f t="shared" si="8"/>
        <v/>
      </c>
      <c r="F63" s="74" t="str">
        <f t="shared" si="9"/>
        <v/>
      </c>
      <c r="G63" s="74" t="str">
        <f t="shared" si="10"/>
        <v/>
      </c>
      <c r="H63" s="74" t="str">
        <f t="shared" si="11"/>
        <v/>
      </c>
      <c r="I63" s="74" t="str">
        <f t="shared" si="12"/>
        <v/>
      </c>
      <c r="J63" s="74" t="str">
        <f t="shared" si="13"/>
        <v/>
      </c>
      <c r="K63" s="108" t="str">
        <f t="shared" si="14"/>
        <v/>
      </c>
      <c r="L63" s="142" t="str">
        <f t="shared" si="15"/>
        <v/>
      </c>
      <c r="M63" s="143" t="str">
        <f t="shared" si="16"/>
        <v/>
      </c>
      <c r="N63" s="73"/>
      <c r="O63" s="107" t="str">
        <f t="shared" si="17"/>
        <v/>
      </c>
      <c r="P63" s="424" t="str">
        <f t="shared" si="18"/>
        <v/>
      </c>
      <c r="Q63" s="137"/>
      <c r="R63" s="107" t="str">
        <f t="shared" si="19"/>
        <v/>
      </c>
      <c r="S63" s="74" t="str">
        <f t="shared" si="20"/>
        <v/>
      </c>
      <c r="T63" s="73"/>
      <c r="U63" s="74" t="str">
        <f t="shared" si="21"/>
        <v/>
      </c>
      <c r="V63" s="74" t="str">
        <f t="shared" si="22"/>
        <v/>
      </c>
      <c r="W63" s="74" t="str">
        <f t="shared" si="23"/>
        <v/>
      </c>
      <c r="X63" s="74" t="str">
        <f t="shared" si="24"/>
        <v/>
      </c>
      <c r="Y63" s="74" t="str">
        <f t="shared" si="25"/>
        <v/>
      </c>
      <c r="Z63" s="74" t="str">
        <f t="shared" si="26"/>
        <v/>
      </c>
      <c r="AA63" s="108" t="str">
        <f t="shared" si="27"/>
        <v/>
      </c>
      <c r="AB63" s="142" t="str">
        <f t="shared" si="28"/>
        <v/>
      </c>
      <c r="AC63" s="143" t="str">
        <f t="shared" si="29"/>
        <v/>
      </c>
      <c r="AD63" s="73"/>
      <c r="AE63" s="107" t="str">
        <f t="shared" si="30"/>
        <v/>
      </c>
      <c r="AF63" s="424" t="str">
        <f t="shared" si="31"/>
        <v/>
      </c>
      <c r="AG63" s="137"/>
      <c r="AH63" s="107" t="str">
        <f t="shared" si="32"/>
        <v/>
      </c>
      <c r="AI63" s="74" t="str">
        <f t="shared" si="33"/>
        <v/>
      </c>
      <c r="AJ63" s="73"/>
      <c r="AK63" s="74" t="str">
        <f t="shared" si="34"/>
        <v/>
      </c>
      <c r="AL63" s="74" t="str">
        <f t="shared" si="35"/>
        <v/>
      </c>
      <c r="AM63" s="74" t="str">
        <f t="shared" si="36"/>
        <v/>
      </c>
      <c r="AN63" s="74" t="str">
        <f t="shared" si="37"/>
        <v/>
      </c>
      <c r="AO63" s="74" t="str">
        <f t="shared" si="38"/>
        <v/>
      </c>
      <c r="AP63" s="74" t="str">
        <f t="shared" si="39"/>
        <v/>
      </c>
      <c r="AQ63" s="108" t="str">
        <f t="shared" si="40"/>
        <v/>
      </c>
      <c r="AR63" s="142" t="str">
        <f t="shared" si="41"/>
        <v/>
      </c>
      <c r="AS63" s="143" t="str">
        <f t="shared" si="42"/>
        <v/>
      </c>
      <c r="AT63" s="73"/>
      <c r="AU63" s="107" t="str">
        <f t="shared" si="43"/>
        <v/>
      </c>
      <c r="AV63" s="424" t="str">
        <f t="shared" si="44"/>
        <v/>
      </c>
    </row>
    <row r="64" spans="1:48" ht="15.75" customHeight="1" x14ac:dyDescent="0.2">
      <c r="A64" s="137"/>
      <c r="B64" s="107" t="str">
        <f t="shared" si="6"/>
        <v/>
      </c>
      <c r="C64" s="74" t="str">
        <f t="shared" si="7"/>
        <v/>
      </c>
      <c r="D64" s="73"/>
      <c r="E64" s="74" t="str">
        <f t="shared" si="8"/>
        <v/>
      </c>
      <c r="F64" s="74" t="str">
        <f t="shared" si="9"/>
        <v/>
      </c>
      <c r="G64" s="74" t="str">
        <f t="shared" si="10"/>
        <v/>
      </c>
      <c r="H64" s="74" t="str">
        <f t="shared" si="11"/>
        <v/>
      </c>
      <c r="I64" s="74" t="str">
        <f t="shared" si="12"/>
        <v/>
      </c>
      <c r="J64" s="74" t="str">
        <f t="shared" si="13"/>
        <v/>
      </c>
      <c r="K64" s="108" t="str">
        <f t="shared" si="14"/>
        <v/>
      </c>
      <c r="L64" s="142" t="str">
        <f t="shared" si="15"/>
        <v/>
      </c>
      <c r="M64" s="143" t="str">
        <f t="shared" si="16"/>
        <v/>
      </c>
      <c r="N64" s="73"/>
      <c r="O64" s="107" t="str">
        <f t="shared" si="17"/>
        <v/>
      </c>
      <c r="P64" s="424" t="str">
        <f t="shared" si="18"/>
        <v/>
      </c>
      <c r="Q64" s="137"/>
      <c r="R64" s="107" t="str">
        <f t="shared" si="19"/>
        <v/>
      </c>
      <c r="S64" s="74" t="str">
        <f t="shared" si="20"/>
        <v/>
      </c>
      <c r="T64" s="73"/>
      <c r="U64" s="74" t="str">
        <f t="shared" si="21"/>
        <v/>
      </c>
      <c r="V64" s="74" t="str">
        <f t="shared" si="22"/>
        <v/>
      </c>
      <c r="W64" s="74" t="str">
        <f t="shared" si="23"/>
        <v/>
      </c>
      <c r="X64" s="74" t="str">
        <f t="shared" si="24"/>
        <v/>
      </c>
      <c r="Y64" s="74" t="str">
        <f t="shared" si="25"/>
        <v/>
      </c>
      <c r="Z64" s="74" t="str">
        <f t="shared" si="26"/>
        <v/>
      </c>
      <c r="AA64" s="108" t="str">
        <f t="shared" si="27"/>
        <v/>
      </c>
      <c r="AB64" s="142" t="str">
        <f t="shared" si="28"/>
        <v/>
      </c>
      <c r="AC64" s="143" t="str">
        <f t="shared" si="29"/>
        <v/>
      </c>
      <c r="AD64" s="73"/>
      <c r="AE64" s="107" t="str">
        <f t="shared" si="30"/>
        <v/>
      </c>
      <c r="AF64" s="424" t="str">
        <f t="shared" si="31"/>
        <v/>
      </c>
      <c r="AG64" s="137"/>
      <c r="AH64" s="107" t="str">
        <f t="shared" si="32"/>
        <v/>
      </c>
      <c r="AI64" s="74" t="str">
        <f t="shared" si="33"/>
        <v/>
      </c>
      <c r="AJ64" s="73"/>
      <c r="AK64" s="74" t="str">
        <f t="shared" si="34"/>
        <v/>
      </c>
      <c r="AL64" s="74" t="str">
        <f t="shared" si="35"/>
        <v/>
      </c>
      <c r="AM64" s="74" t="str">
        <f t="shared" si="36"/>
        <v/>
      </c>
      <c r="AN64" s="74" t="str">
        <f t="shared" si="37"/>
        <v/>
      </c>
      <c r="AO64" s="74" t="str">
        <f t="shared" si="38"/>
        <v/>
      </c>
      <c r="AP64" s="74" t="str">
        <f t="shared" si="39"/>
        <v/>
      </c>
      <c r="AQ64" s="108" t="str">
        <f t="shared" si="40"/>
        <v/>
      </c>
      <c r="AR64" s="142" t="str">
        <f t="shared" si="41"/>
        <v/>
      </c>
      <c r="AS64" s="143" t="str">
        <f t="shared" si="42"/>
        <v/>
      </c>
      <c r="AT64" s="73"/>
      <c r="AU64" s="107" t="str">
        <f t="shared" si="43"/>
        <v/>
      </c>
      <c r="AV64" s="424" t="str">
        <f t="shared" si="44"/>
        <v/>
      </c>
    </row>
    <row r="65" spans="1:48" ht="15.75" customHeight="1" x14ac:dyDescent="0.2">
      <c r="A65" s="137"/>
      <c r="B65" s="107" t="str">
        <f t="shared" si="6"/>
        <v/>
      </c>
      <c r="C65" s="74" t="str">
        <f t="shared" si="7"/>
        <v/>
      </c>
      <c r="D65" s="73"/>
      <c r="E65" s="74" t="str">
        <f t="shared" si="8"/>
        <v/>
      </c>
      <c r="F65" s="74" t="str">
        <f t="shared" si="9"/>
        <v/>
      </c>
      <c r="G65" s="74" t="str">
        <f t="shared" si="10"/>
        <v/>
      </c>
      <c r="H65" s="74" t="str">
        <f t="shared" si="11"/>
        <v/>
      </c>
      <c r="I65" s="74" t="str">
        <f t="shared" si="12"/>
        <v/>
      </c>
      <c r="J65" s="74" t="str">
        <f t="shared" si="13"/>
        <v/>
      </c>
      <c r="K65" s="108" t="str">
        <f t="shared" si="14"/>
        <v/>
      </c>
      <c r="L65" s="142" t="str">
        <f t="shared" si="15"/>
        <v/>
      </c>
      <c r="M65" s="143" t="str">
        <f t="shared" si="16"/>
        <v/>
      </c>
      <c r="N65" s="73"/>
      <c r="O65" s="107" t="str">
        <f t="shared" si="17"/>
        <v/>
      </c>
      <c r="P65" s="424" t="str">
        <f t="shared" si="18"/>
        <v/>
      </c>
      <c r="Q65" s="137"/>
      <c r="R65" s="107" t="str">
        <f t="shared" si="19"/>
        <v/>
      </c>
      <c r="S65" s="74" t="str">
        <f t="shared" si="20"/>
        <v/>
      </c>
      <c r="T65" s="73"/>
      <c r="U65" s="74" t="str">
        <f t="shared" si="21"/>
        <v/>
      </c>
      <c r="V65" s="74" t="str">
        <f t="shared" si="22"/>
        <v/>
      </c>
      <c r="W65" s="74" t="str">
        <f t="shared" si="23"/>
        <v/>
      </c>
      <c r="X65" s="74" t="str">
        <f t="shared" si="24"/>
        <v/>
      </c>
      <c r="Y65" s="74" t="str">
        <f t="shared" si="25"/>
        <v/>
      </c>
      <c r="Z65" s="74" t="str">
        <f t="shared" si="26"/>
        <v/>
      </c>
      <c r="AA65" s="108" t="str">
        <f t="shared" si="27"/>
        <v/>
      </c>
      <c r="AB65" s="142" t="str">
        <f t="shared" si="28"/>
        <v/>
      </c>
      <c r="AC65" s="143" t="str">
        <f t="shared" si="29"/>
        <v/>
      </c>
      <c r="AD65" s="73"/>
      <c r="AE65" s="107" t="str">
        <f t="shared" si="30"/>
        <v/>
      </c>
      <c r="AF65" s="424" t="str">
        <f t="shared" si="31"/>
        <v/>
      </c>
      <c r="AG65" s="137"/>
      <c r="AH65" s="107" t="str">
        <f t="shared" si="32"/>
        <v/>
      </c>
      <c r="AI65" s="74" t="str">
        <f t="shared" si="33"/>
        <v/>
      </c>
      <c r="AJ65" s="73"/>
      <c r="AK65" s="74" t="str">
        <f t="shared" si="34"/>
        <v/>
      </c>
      <c r="AL65" s="74" t="str">
        <f t="shared" si="35"/>
        <v/>
      </c>
      <c r="AM65" s="74" t="str">
        <f t="shared" si="36"/>
        <v/>
      </c>
      <c r="AN65" s="74" t="str">
        <f t="shared" si="37"/>
        <v/>
      </c>
      <c r="AO65" s="74" t="str">
        <f t="shared" si="38"/>
        <v/>
      </c>
      <c r="AP65" s="74" t="str">
        <f t="shared" si="39"/>
        <v/>
      </c>
      <c r="AQ65" s="108" t="str">
        <f t="shared" si="40"/>
        <v/>
      </c>
      <c r="AR65" s="142" t="str">
        <f t="shared" si="41"/>
        <v/>
      </c>
      <c r="AS65" s="143" t="str">
        <f t="shared" si="42"/>
        <v/>
      </c>
      <c r="AT65" s="73"/>
      <c r="AU65" s="107" t="str">
        <f t="shared" si="43"/>
        <v/>
      </c>
      <c r="AV65" s="424" t="str">
        <f t="shared" si="44"/>
        <v/>
      </c>
    </row>
    <row r="66" spans="1:48" ht="15.75" customHeight="1" x14ac:dyDescent="0.2">
      <c r="A66" s="137"/>
      <c r="B66" s="107" t="str">
        <f t="shared" si="6"/>
        <v/>
      </c>
      <c r="C66" s="74" t="str">
        <f t="shared" si="7"/>
        <v/>
      </c>
      <c r="D66" s="73"/>
      <c r="E66" s="74" t="str">
        <f t="shared" si="8"/>
        <v/>
      </c>
      <c r="F66" s="74" t="str">
        <f t="shared" si="9"/>
        <v/>
      </c>
      <c r="G66" s="74" t="str">
        <f t="shared" si="10"/>
        <v/>
      </c>
      <c r="H66" s="74" t="str">
        <f t="shared" si="11"/>
        <v/>
      </c>
      <c r="I66" s="74" t="str">
        <f t="shared" si="12"/>
        <v/>
      </c>
      <c r="J66" s="74" t="str">
        <f t="shared" si="13"/>
        <v/>
      </c>
      <c r="K66" s="108" t="str">
        <f t="shared" si="14"/>
        <v/>
      </c>
      <c r="L66" s="142" t="str">
        <f t="shared" si="15"/>
        <v/>
      </c>
      <c r="M66" s="143" t="str">
        <f t="shared" si="16"/>
        <v/>
      </c>
      <c r="N66" s="73"/>
      <c r="O66" s="107" t="str">
        <f t="shared" si="17"/>
        <v/>
      </c>
      <c r="P66" s="424" t="str">
        <f t="shared" si="18"/>
        <v/>
      </c>
      <c r="Q66" s="137"/>
      <c r="R66" s="107" t="str">
        <f t="shared" si="19"/>
        <v/>
      </c>
      <c r="S66" s="74" t="str">
        <f t="shared" si="20"/>
        <v/>
      </c>
      <c r="T66" s="73"/>
      <c r="U66" s="74" t="str">
        <f t="shared" si="21"/>
        <v/>
      </c>
      <c r="V66" s="74" t="str">
        <f t="shared" si="22"/>
        <v/>
      </c>
      <c r="W66" s="74" t="str">
        <f t="shared" si="23"/>
        <v/>
      </c>
      <c r="X66" s="74" t="str">
        <f t="shared" si="24"/>
        <v/>
      </c>
      <c r="Y66" s="74" t="str">
        <f t="shared" si="25"/>
        <v/>
      </c>
      <c r="Z66" s="74" t="str">
        <f t="shared" si="26"/>
        <v/>
      </c>
      <c r="AA66" s="108" t="str">
        <f t="shared" si="27"/>
        <v/>
      </c>
      <c r="AB66" s="142" t="str">
        <f t="shared" si="28"/>
        <v/>
      </c>
      <c r="AC66" s="143" t="str">
        <f t="shared" si="29"/>
        <v/>
      </c>
      <c r="AD66" s="73"/>
      <c r="AE66" s="107" t="str">
        <f t="shared" si="30"/>
        <v/>
      </c>
      <c r="AF66" s="424" t="str">
        <f t="shared" si="31"/>
        <v/>
      </c>
      <c r="AG66" s="137"/>
      <c r="AH66" s="107" t="str">
        <f t="shared" si="32"/>
        <v/>
      </c>
      <c r="AI66" s="74" t="str">
        <f t="shared" si="33"/>
        <v/>
      </c>
      <c r="AJ66" s="73"/>
      <c r="AK66" s="74" t="str">
        <f t="shared" si="34"/>
        <v/>
      </c>
      <c r="AL66" s="74" t="str">
        <f t="shared" si="35"/>
        <v/>
      </c>
      <c r="AM66" s="74" t="str">
        <f t="shared" si="36"/>
        <v/>
      </c>
      <c r="AN66" s="74" t="str">
        <f t="shared" si="37"/>
        <v/>
      </c>
      <c r="AO66" s="74" t="str">
        <f t="shared" si="38"/>
        <v/>
      </c>
      <c r="AP66" s="74" t="str">
        <f t="shared" si="39"/>
        <v/>
      </c>
      <c r="AQ66" s="108" t="str">
        <f t="shared" si="40"/>
        <v/>
      </c>
      <c r="AR66" s="142" t="str">
        <f t="shared" si="41"/>
        <v/>
      </c>
      <c r="AS66" s="143" t="str">
        <f t="shared" si="42"/>
        <v/>
      </c>
      <c r="AT66" s="73"/>
      <c r="AU66" s="107" t="str">
        <f t="shared" si="43"/>
        <v/>
      </c>
      <c r="AV66" s="424" t="str">
        <f t="shared" si="44"/>
        <v/>
      </c>
    </row>
    <row r="67" spans="1:48" ht="15.75" customHeight="1" x14ac:dyDescent="0.2">
      <c r="A67" s="137"/>
      <c r="B67" s="107" t="str">
        <f t="shared" si="6"/>
        <v/>
      </c>
      <c r="C67" s="74" t="str">
        <f t="shared" si="7"/>
        <v/>
      </c>
      <c r="D67" s="73"/>
      <c r="E67" s="74" t="str">
        <f t="shared" si="8"/>
        <v/>
      </c>
      <c r="F67" s="74" t="str">
        <f t="shared" si="9"/>
        <v/>
      </c>
      <c r="G67" s="74" t="str">
        <f t="shared" si="10"/>
        <v/>
      </c>
      <c r="H67" s="74" t="str">
        <f t="shared" si="11"/>
        <v/>
      </c>
      <c r="I67" s="74" t="str">
        <f t="shared" si="12"/>
        <v/>
      </c>
      <c r="J67" s="74" t="str">
        <f t="shared" si="13"/>
        <v/>
      </c>
      <c r="K67" s="108" t="str">
        <f t="shared" si="14"/>
        <v/>
      </c>
      <c r="L67" s="142" t="str">
        <f t="shared" si="15"/>
        <v/>
      </c>
      <c r="M67" s="143" t="str">
        <f t="shared" si="16"/>
        <v/>
      </c>
      <c r="N67" s="73"/>
      <c r="O67" s="107" t="str">
        <f t="shared" si="17"/>
        <v/>
      </c>
      <c r="P67" s="424" t="str">
        <f t="shared" si="18"/>
        <v/>
      </c>
      <c r="Q67" s="137"/>
      <c r="R67" s="107" t="str">
        <f t="shared" si="19"/>
        <v/>
      </c>
      <c r="S67" s="74" t="str">
        <f t="shared" si="20"/>
        <v/>
      </c>
      <c r="T67" s="73"/>
      <c r="U67" s="74" t="str">
        <f t="shared" si="21"/>
        <v/>
      </c>
      <c r="V67" s="74" t="str">
        <f t="shared" si="22"/>
        <v/>
      </c>
      <c r="W67" s="74" t="str">
        <f t="shared" si="23"/>
        <v/>
      </c>
      <c r="X67" s="74" t="str">
        <f t="shared" si="24"/>
        <v/>
      </c>
      <c r="Y67" s="74" t="str">
        <f t="shared" si="25"/>
        <v/>
      </c>
      <c r="Z67" s="74" t="str">
        <f t="shared" si="26"/>
        <v/>
      </c>
      <c r="AA67" s="108" t="str">
        <f t="shared" si="27"/>
        <v/>
      </c>
      <c r="AB67" s="142" t="str">
        <f t="shared" si="28"/>
        <v/>
      </c>
      <c r="AC67" s="143" t="str">
        <f t="shared" si="29"/>
        <v/>
      </c>
      <c r="AD67" s="73"/>
      <c r="AE67" s="107" t="str">
        <f t="shared" si="30"/>
        <v/>
      </c>
      <c r="AF67" s="424" t="str">
        <f t="shared" si="31"/>
        <v/>
      </c>
      <c r="AG67" s="137"/>
      <c r="AH67" s="107" t="str">
        <f t="shared" si="32"/>
        <v/>
      </c>
      <c r="AI67" s="74" t="str">
        <f t="shared" si="33"/>
        <v/>
      </c>
      <c r="AJ67" s="73"/>
      <c r="AK67" s="74" t="str">
        <f t="shared" si="34"/>
        <v/>
      </c>
      <c r="AL67" s="74" t="str">
        <f t="shared" si="35"/>
        <v/>
      </c>
      <c r="AM67" s="74" t="str">
        <f t="shared" si="36"/>
        <v/>
      </c>
      <c r="AN67" s="74" t="str">
        <f t="shared" si="37"/>
        <v/>
      </c>
      <c r="AO67" s="74" t="str">
        <f t="shared" si="38"/>
        <v/>
      </c>
      <c r="AP67" s="74" t="str">
        <f t="shared" si="39"/>
        <v/>
      </c>
      <c r="AQ67" s="108" t="str">
        <f t="shared" si="40"/>
        <v/>
      </c>
      <c r="AR67" s="142" t="str">
        <f t="shared" si="41"/>
        <v/>
      </c>
      <c r="AS67" s="143" t="str">
        <f t="shared" si="42"/>
        <v/>
      </c>
      <c r="AT67" s="73"/>
      <c r="AU67" s="107" t="str">
        <f t="shared" si="43"/>
        <v/>
      </c>
      <c r="AV67" s="424" t="str">
        <f t="shared" si="44"/>
        <v/>
      </c>
    </row>
    <row r="68" spans="1:48" ht="15.75" customHeight="1" x14ac:dyDescent="0.2">
      <c r="A68" s="137"/>
      <c r="B68" s="107" t="str">
        <f t="shared" si="6"/>
        <v/>
      </c>
      <c r="C68" s="74" t="str">
        <f t="shared" si="7"/>
        <v/>
      </c>
      <c r="D68" s="73"/>
      <c r="E68" s="74" t="str">
        <f t="shared" si="8"/>
        <v/>
      </c>
      <c r="F68" s="74" t="str">
        <f t="shared" si="9"/>
        <v/>
      </c>
      <c r="G68" s="74" t="str">
        <f t="shared" si="10"/>
        <v/>
      </c>
      <c r="H68" s="74" t="str">
        <f t="shared" si="11"/>
        <v/>
      </c>
      <c r="I68" s="74" t="str">
        <f t="shared" si="12"/>
        <v/>
      </c>
      <c r="J68" s="74" t="str">
        <f t="shared" si="13"/>
        <v/>
      </c>
      <c r="K68" s="108" t="str">
        <f t="shared" si="14"/>
        <v/>
      </c>
      <c r="L68" s="142" t="str">
        <f t="shared" si="15"/>
        <v/>
      </c>
      <c r="M68" s="143" t="str">
        <f t="shared" si="16"/>
        <v/>
      </c>
      <c r="N68" s="73"/>
      <c r="O68" s="107" t="str">
        <f t="shared" si="17"/>
        <v/>
      </c>
      <c r="P68" s="424" t="str">
        <f t="shared" si="18"/>
        <v/>
      </c>
      <c r="Q68" s="137"/>
      <c r="R68" s="107" t="str">
        <f t="shared" si="19"/>
        <v/>
      </c>
      <c r="S68" s="74" t="str">
        <f t="shared" si="20"/>
        <v/>
      </c>
      <c r="T68" s="73"/>
      <c r="U68" s="74" t="str">
        <f t="shared" si="21"/>
        <v/>
      </c>
      <c r="V68" s="74" t="str">
        <f t="shared" si="22"/>
        <v/>
      </c>
      <c r="W68" s="74" t="str">
        <f t="shared" si="23"/>
        <v/>
      </c>
      <c r="X68" s="74" t="str">
        <f t="shared" si="24"/>
        <v/>
      </c>
      <c r="Y68" s="74" t="str">
        <f t="shared" si="25"/>
        <v/>
      </c>
      <c r="Z68" s="74" t="str">
        <f t="shared" si="26"/>
        <v/>
      </c>
      <c r="AA68" s="108" t="str">
        <f t="shared" si="27"/>
        <v/>
      </c>
      <c r="AB68" s="142" t="str">
        <f t="shared" si="28"/>
        <v/>
      </c>
      <c r="AC68" s="143" t="str">
        <f t="shared" si="29"/>
        <v/>
      </c>
      <c r="AD68" s="73"/>
      <c r="AE68" s="107" t="str">
        <f t="shared" si="30"/>
        <v/>
      </c>
      <c r="AF68" s="424" t="str">
        <f t="shared" si="31"/>
        <v/>
      </c>
      <c r="AG68" s="137"/>
      <c r="AH68" s="107" t="str">
        <f t="shared" si="32"/>
        <v/>
      </c>
      <c r="AI68" s="74" t="str">
        <f t="shared" si="33"/>
        <v/>
      </c>
      <c r="AJ68" s="73"/>
      <c r="AK68" s="74" t="str">
        <f t="shared" si="34"/>
        <v/>
      </c>
      <c r="AL68" s="74" t="str">
        <f t="shared" si="35"/>
        <v/>
      </c>
      <c r="AM68" s="74" t="str">
        <f t="shared" si="36"/>
        <v/>
      </c>
      <c r="AN68" s="74" t="str">
        <f t="shared" si="37"/>
        <v/>
      </c>
      <c r="AO68" s="74" t="str">
        <f t="shared" si="38"/>
        <v/>
      </c>
      <c r="AP68" s="74" t="str">
        <f t="shared" si="39"/>
        <v/>
      </c>
      <c r="AQ68" s="108" t="str">
        <f t="shared" si="40"/>
        <v/>
      </c>
      <c r="AR68" s="142" t="str">
        <f t="shared" si="41"/>
        <v/>
      </c>
      <c r="AS68" s="143" t="str">
        <f t="shared" si="42"/>
        <v/>
      </c>
      <c r="AT68" s="73"/>
      <c r="AU68" s="107" t="str">
        <f t="shared" si="43"/>
        <v/>
      </c>
      <c r="AV68" s="424" t="str">
        <f t="shared" si="44"/>
        <v/>
      </c>
    </row>
    <row r="69" spans="1:48" ht="15.75" customHeight="1" x14ac:dyDescent="0.2">
      <c r="A69" s="137"/>
      <c r="B69" s="107" t="str">
        <f t="shared" si="6"/>
        <v/>
      </c>
      <c r="C69" s="74" t="str">
        <f t="shared" si="7"/>
        <v/>
      </c>
      <c r="D69" s="73"/>
      <c r="E69" s="74" t="str">
        <f t="shared" si="8"/>
        <v/>
      </c>
      <c r="F69" s="74" t="str">
        <f t="shared" si="9"/>
        <v/>
      </c>
      <c r="G69" s="74" t="str">
        <f t="shared" si="10"/>
        <v/>
      </c>
      <c r="H69" s="74" t="str">
        <f t="shared" si="11"/>
        <v/>
      </c>
      <c r="I69" s="74" t="str">
        <f t="shared" si="12"/>
        <v/>
      </c>
      <c r="J69" s="74" t="str">
        <f t="shared" si="13"/>
        <v/>
      </c>
      <c r="K69" s="108" t="str">
        <f t="shared" si="14"/>
        <v/>
      </c>
      <c r="L69" s="142" t="str">
        <f t="shared" si="15"/>
        <v/>
      </c>
      <c r="M69" s="143" t="str">
        <f t="shared" si="16"/>
        <v/>
      </c>
      <c r="N69" s="73"/>
      <c r="O69" s="107" t="str">
        <f t="shared" si="17"/>
        <v/>
      </c>
      <c r="P69" s="424" t="str">
        <f t="shared" si="18"/>
        <v/>
      </c>
      <c r="Q69" s="137"/>
      <c r="R69" s="107" t="str">
        <f t="shared" si="19"/>
        <v/>
      </c>
      <c r="S69" s="74" t="str">
        <f t="shared" si="20"/>
        <v/>
      </c>
      <c r="T69" s="73"/>
      <c r="U69" s="74" t="str">
        <f t="shared" si="21"/>
        <v/>
      </c>
      <c r="V69" s="74" t="str">
        <f t="shared" si="22"/>
        <v/>
      </c>
      <c r="W69" s="74" t="str">
        <f t="shared" si="23"/>
        <v/>
      </c>
      <c r="X69" s="74" t="str">
        <f t="shared" si="24"/>
        <v/>
      </c>
      <c r="Y69" s="74" t="str">
        <f t="shared" si="25"/>
        <v/>
      </c>
      <c r="Z69" s="74" t="str">
        <f t="shared" si="26"/>
        <v/>
      </c>
      <c r="AA69" s="108" t="str">
        <f t="shared" si="27"/>
        <v/>
      </c>
      <c r="AB69" s="142" t="str">
        <f t="shared" si="28"/>
        <v/>
      </c>
      <c r="AC69" s="143" t="str">
        <f t="shared" si="29"/>
        <v/>
      </c>
      <c r="AD69" s="73"/>
      <c r="AE69" s="107" t="str">
        <f t="shared" si="30"/>
        <v/>
      </c>
      <c r="AF69" s="424" t="str">
        <f t="shared" si="31"/>
        <v/>
      </c>
      <c r="AG69" s="137"/>
      <c r="AH69" s="107" t="str">
        <f t="shared" si="32"/>
        <v/>
      </c>
      <c r="AI69" s="74" t="str">
        <f t="shared" si="33"/>
        <v/>
      </c>
      <c r="AJ69" s="73"/>
      <c r="AK69" s="74" t="str">
        <f t="shared" si="34"/>
        <v/>
      </c>
      <c r="AL69" s="74" t="str">
        <f t="shared" si="35"/>
        <v/>
      </c>
      <c r="AM69" s="74" t="str">
        <f t="shared" si="36"/>
        <v/>
      </c>
      <c r="AN69" s="74" t="str">
        <f t="shared" si="37"/>
        <v/>
      </c>
      <c r="AO69" s="74" t="str">
        <f t="shared" si="38"/>
        <v/>
      </c>
      <c r="AP69" s="74" t="str">
        <f t="shared" si="39"/>
        <v/>
      </c>
      <c r="AQ69" s="108" t="str">
        <f t="shared" si="40"/>
        <v/>
      </c>
      <c r="AR69" s="142" t="str">
        <f t="shared" si="41"/>
        <v/>
      </c>
      <c r="AS69" s="143" t="str">
        <f t="shared" si="42"/>
        <v/>
      </c>
      <c r="AT69" s="73"/>
      <c r="AU69" s="107" t="str">
        <f t="shared" si="43"/>
        <v/>
      </c>
      <c r="AV69" s="424" t="str">
        <f t="shared" si="44"/>
        <v/>
      </c>
    </row>
    <row r="70" spans="1:48" ht="15.75" customHeight="1" x14ac:dyDescent="0.2">
      <c r="A70" s="144"/>
      <c r="B70" s="117" t="str">
        <f t="shared" si="6"/>
        <v/>
      </c>
      <c r="C70" s="118" t="str">
        <f t="shared" si="7"/>
        <v/>
      </c>
      <c r="D70" s="145"/>
      <c r="E70" s="118" t="str">
        <f t="shared" si="8"/>
        <v/>
      </c>
      <c r="F70" s="118" t="str">
        <f t="shared" si="9"/>
        <v/>
      </c>
      <c r="G70" s="118" t="str">
        <f t="shared" si="10"/>
        <v/>
      </c>
      <c r="H70" s="118" t="str">
        <f t="shared" si="11"/>
        <v/>
      </c>
      <c r="I70" s="118" t="str">
        <f t="shared" si="12"/>
        <v/>
      </c>
      <c r="J70" s="118" t="str">
        <f t="shared" si="13"/>
        <v/>
      </c>
      <c r="K70" s="119" t="str">
        <f t="shared" si="14"/>
        <v/>
      </c>
      <c r="L70" s="146" t="str">
        <f t="shared" si="15"/>
        <v/>
      </c>
      <c r="M70" s="147" t="str">
        <f t="shared" si="16"/>
        <v/>
      </c>
      <c r="N70" s="145"/>
      <c r="O70" s="117" t="str">
        <f t="shared" si="17"/>
        <v/>
      </c>
      <c r="P70" s="425" t="str">
        <f t="shared" si="18"/>
        <v/>
      </c>
      <c r="Q70" s="144"/>
      <c r="R70" s="117" t="str">
        <f t="shared" si="19"/>
        <v/>
      </c>
      <c r="S70" s="118" t="str">
        <f t="shared" si="20"/>
        <v/>
      </c>
      <c r="T70" s="145"/>
      <c r="U70" s="118" t="str">
        <f t="shared" si="21"/>
        <v/>
      </c>
      <c r="V70" s="118" t="str">
        <f t="shared" si="22"/>
        <v/>
      </c>
      <c r="W70" s="118" t="str">
        <f t="shared" si="23"/>
        <v/>
      </c>
      <c r="X70" s="118" t="str">
        <f t="shared" si="24"/>
        <v/>
      </c>
      <c r="Y70" s="118" t="str">
        <f t="shared" si="25"/>
        <v/>
      </c>
      <c r="Z70" s="118" t="str">
        <f t="shared" si="26"/>
        <v/>
      </c>
      <c r="AA70" s="119" t="str">
        <f t="shared" si="27"/>
        <v/>
      </c>
      <c r="AB70" s="146" t="str">
        <f t="shared" si="28"/>
        <v/>
      </c>
      <c r="AC70" s="147" t="str">
        <f t="shared" si="29"/>
        <v/>
      </c>
      <c r="AD70" s="145"/>
      <c r="AE70" s="117" t="str">
        <f t="shared" si="30"/>
        <v/>
      </c>
      <c r="AF70" s="425" t="str">
        <f t="shared" si="31"/>
        <v/>
      </c>
      <c r="AG70" s="144"/>
      <c r="AH70" s="117" t="str">
        <f t="shared" si="32"/>
        <v/>
      </c>
      <c r="AI70" s="118" t="str">
        <f t="shared" si="33"/>
        <v/>
      </c>
      <c r="AJ70" s="145"/>
      <c r="AK70" s="118" t="str">
        <f t="shared" si="34"/>
        <v/>
      </c>
      <c r="AL70" s="118" t="str">
        <f t="shared" si="35"/>
        <v/>
      </c>
      <c r="AM70" s="118" t="str">
        <f t="shared" si="36"/>
        <v/>
      </c>
      <c r="AN70" s="118" t="str">
        <f t="shared" si="37"/>
        <v/>
      </c>
      <c r="AO70" s="118" t="str">
        <f t="shared" si="38"/>
        <v/>
      </c>
      <c r="AP70" s="118" t="str">
        <f t="shared" si="39"/>
        <v/>
      </c>
      <c r="AQ70" s="119" t="str">
        <f t="shared" si="40"/>
        <v/>
      </c>
      <c r="AR70" s="146" t="str">
        <f t="shared" si="41"/>
        <v/>
      </c>
      <c r="AS70" s="147" t="str">
        <f t="shared" si="42"/>
        <v/>
      </c>
      <c r="AT70" s="145"/>
      <c r="AU70" s="117" t="str">
        <f t="shared" si="43"/>
        <v/>
      </c>
      <c r="AV70" s="425" t="str">
        <f t="shared" si="44"/>
        <v/>
      </c>
    </row>
    <row r="71" spans="1:48" ht="15.75" customHeight="1" x14ac:dyDescent="0.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148"/>
      <c r="N71" s="52"/>
      <c r="O71" s="129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</row>
    <row r="72" spans="1:48" ht="15.75" customHeight="1" x14ac:dyDescent="0.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148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</row>
    <row r="73" spans="1:48" ht="15.75" customHeight="1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148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</row>
    <row r="74" spans="1:48" ht="15.75" customHeight="1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148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</row>
    <row r="75" spans="1:48" ht="15.75" customHeight="1" x14ac:dyDescent="0.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148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</row>
    <row r="76" spans="1:48" ht="15.75" customHeight="1" x14ac:dyDescent="0.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148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</row>
    <row r="77" spans="1:48" ht="15.75" customHeight="1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148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</row>
    <row r="78" spans="1:48" ht="15.75" customHeight="1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148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</row>
    <row r="79" spans="1:48" ht="15.75" customHeight="1" x14ac:dyDescent="0.2">
      <c r="A79" s="52"/>
      <c r="B79" s="84"/>
      <c r="C79" s="84"/>
      <c r="D79" s="84"/>
      <c r="E79" s="84"/>
      <c r="F79" s="129"/>
      <c r="G79" s="129"/>
      <c r="H79" s="84"/>
      <c r="I79" s="84"/>
      <c r="J79" s="149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</row>
    <row r="80" spans="1:48" ht="15.75" customHeight="1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</row>
    <row r="81" spans="1:48" ht="15.75" customHeight="1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</row>
    <row r="82" spans="1:48" ht="15.75" customHeight="1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</row>
    <row r="83" spans="1:48" ht="15.75" customHeight="1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</row>
    <row r="84" spans="1:48" ht="15.75" customHeight="1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</row>
    <row r="85" spans="1:48" ht="15.75" customHeight="1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</row>
    <row r="86" spans="1:48" ht="15.75" customHeight="1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</row>
    <row r="87" spans="1:48" ht="15.75" customHeight="1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</row>
    <row r="88" spans="1:48" ht="15.75" customHeight="1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</row>
    <row r="89" spans="1:48" ht="15.75" customHeight="1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</row>
    <row r="90" spans="1:48" ht="15.75" customHeight="1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</row>
    <row r="91" spans="1:48" ht="15.75" customHeight="1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</row>
    <row r="92" spans="1:48" ht="15.75" customHeight="1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</row>
    <row r="93" spans="1:48" ht="15.75" customHeight="1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</row>
    <row r="94" spans="1:48" ht="15.75" customHeight="1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</row>
    <row r="95" spans="1:48" ht="15.75" customHeight="1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</row>
    <row r="96" spans="1:48" ht="15.75" customHeight="1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</row>
    <row r="97" spans="1:48" ht="15.75" customHeight="1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</row>
    <row r="98" spans="1:48" ht="15.75" customHeight="1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</row>
    <row r="99" spans="1:48" ht="15.75" customHeight="1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</row>
    <row r="100" spans="1:48" ht="15.75" customHeight="1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</row>
    <row r="101" spans="1:48" ht="15.75" customHeight="1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</row>
    <row r="102" spans="1:48" ht="15.75" customHeight="1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</row>
    <row r="103" spans="1:48" ht="15.75" customHeight="1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</row>
    <row r="104" spans="1:48" ht="15.75" customHeight="1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</row>
    <row r="105" spans="1:48" ht="15.75" customHeight="1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</row>
    <row r="106" spans="1:48" ht="15.75" customHeight="1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</row>
    <row r="107" spans="1:48" ht="15.75" customHeight="1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</row>
    <row r="108" spans="1:48" ht="15.75" customHeight="1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</row>
    <row r="109" spans="1:48" ht="15.75" customHeight="1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</row>
    <row r="110" spans="1:48" ht="15.75" customHeight="1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</row>
    <row r="111" spans="1:48" ht="15.75" customHeight="1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</row>
    <row r="112" spans="1:48" ht="15.75" customHeight="1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</row>
    <row r="113" spans="1:48" ht="15.75" customHeight="1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</row>
    <row r="114" spans="1:48" ht="15.75" customHeight="1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</row>
    <row r="115" spans="1:48" ht="15.75" customHeight="1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</row>
    <row r="116" spans="1:48" ht="15.75" customHeight="1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</row>
    <row r="117" spans="1:48" ht="15.75" customHeight="1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</row>
    <row r="118" spans="1:48" ht="15.75" customHeight="1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</row>
    <row r="119" spans="1:48" ht="15.75" customHeight="1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</row>
    <row r="120" spans="1:48" ht="15.75" customHeight="1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</row>
    <row r="121" spans="1:48" ht="15.75" customHeight="1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</row>
    <row r="122" spans="1:48" ht="15.75" customHeight="1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</row>
    <row r="123" spans="1:48" ht="15.75" customHeight="1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</row>
    <row r="124" spans="1:48" ht="15.75" customHeight="1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</row>
    <row r="125" spans="1:48" ht="15.75" customHeight="1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</row>
    <row r="126" spans="1:48" ht="15.75" customHeight="1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</row>
    <row r="127" spans="1:48" ht="15.75" customHeight="1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</row>
    <row r="128" spans="1:48" ht="15.75" customHeight="1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</row>
    <row r="129" spans="1:48" ht="15.75" customHeight="1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</row>
    <row r="130" spans="1:48" ht="15.75" customHeight="1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</row>
    <row r="131" spans="1:48" ht="15.75" customHeight="1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</row>
    <row r="132" spans="1:48" ht="15.75" customHeight="1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</row>
    <row r="133" spans="1:48" ht="15.75" customHeight="1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</row>
    <row r="134" spans="1:48" ht="15.75" customHeight="1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</row>
    <row r="135" spans="1:48" ht="15.75" customHeight="1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</row>
    <row r="136" spans="1:48" ht="15.75" customHeight="1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</row>
    <row r="137" spans="1:48" ht="15.75" customHeight="1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</row>
    <row r="138" spans="1:48" ht="15.75" customHeight="1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</row>
    <row r="139" spans="1:48" ht="15.75" customHeight="1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</row>
    <row r="140" spans="1:48" ht="15.75" customHeight="1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</row>
    <row r="141" spans="1:48" ht="15.75" customHeight="1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</row>
    <row r="142" spans="1:48" ht="15.75" customHeight="1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</row>
    <row r="143" spans="1:48" ht="15.75" customHeight="1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</row>
    <row r="144" spans="1:48" ht="15.75" customHeight="1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</row>
    <row r="145" spans="1:48" ht="15.75" customHeight="1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</row>
    <row r="146" spans="1:48" ht="15.75" customHeight="1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</row>
    <row r="147" spans="1:48" ht="15.75" customHeight="1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</row>
    <row r="148" spans="1:48" ht="15.75" customHeight="1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</row>
    <row r="149" spans="1:48" ht="15.75" customHeight="1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</row>
    <row r="150" spans="1:48" ht="15.75" customHeight="1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</row>
    <row r="151" spans="1:48" ht="15.75" customHeight="1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</row>
    <row r="152" spans="1:48" ht="15.75" customHeight="1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</row>
    <row r="153" spans="1:48" ht="15.75" customHeight="1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</row>
    <row r="154" spans="1:48" ht="15.75" customHeight="1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</row>
    <row r="155" spans="1:48" ht="15.75" customHeight="1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</row>
    <row r="156" spans="1:48" ht="15.75" customHeight="1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</row>
    <row r="157" spans="1:48" ht="15.75" customHeight="1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</row>
    <row r="158" spans="1:48" ht="15.75" customHeight="1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</row>
    <row r="159" spans="1:48" ht="15.75" customHeight="1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</row>
    <row r="160" spans="1:48" ht="15.75" customHeight="1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</row>
    <row r="161" spans="1:48" ht="15.75" customHeight="1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</row>
    <row r="162" spans="1:48" ht="15.75" customHeight="1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</row>
    <row r="163" spans="1:48" ht="15.75" customHeight="1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</row>
    <row r="164" spans="1:48" ht="15.75" customHeight="1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</row>
    <row r="165" spans="1:48" ht="15.75" customHeight="1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</row>
    <row r="166" spans="1:48" ht="15.75" customHeight="1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</row>
    <row r="167" spans="1:48" ht="15.75" customHeight="1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</row>
    <row r="168" spans="1:48" ht="15.75" customHeight="1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</row>
    <row r="169" spans="1:48" ht="15.75" customHeight="1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</row>
    <row r="170" spans="1:48" ht="15.75" customHeight="1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</row>
    <row r="171" spans="1:48" ht="15.75" customHeight="1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</row>
    <row r="172" spans="1:48" ht="15.75" customHeight="1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</row>
    <row r="173" spans="1:48" ht="15.75" customHeight="1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</row>
    <row r="174" spans="1:48" ht="15.75" customHeight="1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</row>
    <row r="175" spans="1:48" ht="15.75" customHeight="1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</row>
    <row r="176" spans="1:48" ht="15.75" customHeight="1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</row>
    <row r="177" spans="1:48" ht="15.75" customHeight="1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</row>
    <row r="178" spans="1:48" ht="15.75" customHeight="1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</row>
    <row r="179" spans="1:48" ht="15.75" customHeight="1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</row>
    <row r="180" spans="1:48" ht="15.75" customHeight="1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</row>
    <row r="181" spans="1:48" ht="15.75" customHeight="1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</row>
    <row r="182" spans="1:48" ht="15.75" customHeight="1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</row>
    <row r="183" spans="1:48" ht="15.75" customHeight="1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</row>
    <row r="184" spans="1:48" ht="15.75" customHeight="1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</row>
    <row r="185" spans="1:48" ht="15.75" customHeight="1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</row>
    <row r="186" spans="1:48" ht="15.75" customHeight="1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</row>
    <row r="187" spans="1:48" ht="15.75" customHeight="1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</row>
    <row r="188" spans="1:48" ht="15.75" customHeight="1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</row>
    <row r="189" spans="1:48" ht="15.75" customHeight="1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</row>
    <row r="190" spans="1:48" ht="15.75" customHeight="1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</row>
    <row r="191" spans="1:48" ht="15.75" customHeight="1" x14ac:dyDescent="0.2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</row>
    <row r="192" spans="1:48" ht="15.75" customHeight="1" x14ac:dyDescent="0.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</row>
    <row r="193" spans="1:48" ht="15.75" customHeight="1" x14ac:dyDescent="0.2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</row>
    <row r="194" spans="1:48" ht="15.75" customHeight="1" x14ac:dyDescent="0.2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</row>
    <row r="195" spans="1:48" ht="15.75" customHeight="1" x14ac:dyDescent="0.2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</row>
    <row r="196" spans="1:48" ht="15.75" customHeight="1" x14ac:dyDescent="0.2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</row>
    <row r="197" spans="1:48" ht="15.75" customHeight="1" x14ac:dyDescent="0.2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</row>
    <row r="198" spans="1:48" ht="15.75" customHeight="1" x14ac:dyDescent="0.2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</row>
    <row r="199" spans="1:48" ht="15.75" customHeight="1" x14ac:dyDescent="0.2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</row>
    <row r="200" spans="1:48" ht="15.75" customHeight="1" x14ac:dyDescent="0.2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</row>
    <row r="201" spans="1:48" ht="15.75" customHeight="1" x14ac:dyDescent="0.2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</row>
    <row r="202" spans="1:48" ht="15.75" customHeight="1" x14ac:dyDescent="0.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</row>
    <row r="203" spans="1:48" ht="15.75" customHeight="1" x14ac:dyDescent="0.2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</row>
    <row r="204" spans="1:48" ht="15.75" customHeight="1" x14ac:dyDescent="0.2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</row>
    <row r="205" spans="1:48" ht="15.75" customHeight="1" x14ac:dyDescent="0.2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</row>
    <row r="206" spans="1:48" ht="15.75" customHeight="1" x14ac:dyDescent="0.2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</row>
    <row r="207" spans="1:48" ht="15.75" customHeight="1" x14ac:dyDescent="0.2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</row>
    <row r="208" spans="1:48" ht="15.75" customHeight="1" x14ac:dyDescent="0.2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</row>
    <row r="209" spans="1:48" ht="15.75" customHeight="1" x14ac:dyDescent="0.2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</row>
    <row r="210" spans="1:48" ht="15.75" customHeight="1" x14ac:dyDescent="0.2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</row>
    <row r="211" spans="1:48" ht="15.75" customHeight="1" x14ac:dyDescent="0.2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</row>
    <row r="212" spans="1:48" ht="15.75" customHeight="1" x14ac:dyDescent="0.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</row>
    <row r="213" spans="1:48" ht="15.75" customHeight="1" x14ac:dyDescent="0.2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</row>
    <row r="214" spans="1:48" ht="15.75" customHeight="1" x14ac:dyDescent="0.2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</row>
    <row r="215" spans="1:48" ht="15.75" customHeight="1" x14ac:dyDescent="0.2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</row>
    <row r="216" spans="1:48" ht="15.75" customHeight="1" x14ac:dyDescent="0.2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</row>
    <row r="217" spans="1:48" ht="15.75" customHeight="1" x14ac:dyDescent="0.2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</row>
    <row r="218" spans="1:48" ht="15.75" customHeight="1" x14ac:dyDescent="0.2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</row>
    <row r="219" spans="1:48" ht="15.75" customHeight="1" x14ac:dyDescent="0.2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</row>
    <row r="220" spans="1:48" ht="15.75" customHeight="1" x14ac:dyDescent="0.2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</row>
    <row r="221" spans="1:48" ht="15.75" customHeight="1" x14ac:dyDescent="0.2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</row>
    <row r="222" spans="1:48" ht="15.75" customHeight="1" x14ac:dyDescent="0.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</row>
    <row r="223" spans="1:48" ht="15.75" customHeight="1" x14ac:dyDescent="0.2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</row>
    <row r="224" spans="1:48" ht="15.75" customHeight="1" x14ac:dyDescent="0.2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</row>
    <row r="225" spans="1:48" ht="15.75" customHeight="1" x14ac:dyDescent="0.2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</row>
    <row r="226" spans="1:48" ht="15.75" customHeight="1" x14ac:dyDescent="0.2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</row>
    <row r="227" spans="1:48" ht="15.75" customHeight="1" x14ac:dyDescent="0.2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</row>
    <row r="228" spans="1:48" ht="15.75" customHeight="1" x14ac:dyDescent="0.2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</row>
    <row r="229" spans="1:48" ht="15.75" customHeight="1" x14ac:dyDescent="0.2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</row>
    <row r="230" spans="1:48" ht="15.75" customHeight="1" x14ac:dyDescent="0.2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</row>
    <row r="231" spans="1:48" ht="15.75" customHeight="1" x14ac:dyDescent="0.2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</row>
    <row r="232" spans="1:48" ht="15.75" customHeight="1" x14ac:dyDescent="0.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</row>
    <row r="233" spans="1:48" ht="15.75" customHeight="1" x14ac:dyDescent="0.2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</row>
    <row r="234" spans="1:48" ht="15.75" customHeight="1" x14ac:dyDescent="0.2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</row>
    <row r="235" spans="1:48" ht="15.75" customHeight="1" x14ac:dyDescent="0.2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</row>
    <row r="236" spans="1:48" ht="15.75" customHeight="1" x14ac:dyDescent="0.2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</row>
    <row r="237" spans="1:48" ht="15.75" customHeight="1" x14ac:dyDescent="0.2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</row>
    <row r="238" spans="1:48" ht="15.75" customHeight="1" x14ac:dyDescent="0.2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</row>
    <row r="239" spans="1:48" ht="15.75" customHeight="1" x14ac:dyDescent="0.2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</row>
    <row r="240" spans="1:48" ht="15.75" customHeight="1" x14ac:dyDescent="0.2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</row>
    <row r="241" spans="1:48" ht="15.75" customHeight="1" x14ac:dyDescent="0.2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</row>
    <row r="242" spans="1:48" ht="15.75" customHeight="1" x14ac:dyDescent="0.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</row>
    <row r="243" spans="1:48" ht="15.75" customHeight="1" x14ac:dyDescent="0.2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</row>
    <row r="244" spans="1:48" ht="15.75" customHeight="1" x14ac:dyDescent="0.2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</row>
    <row r="245" spans="1:48" ht="15.75" customHeight="1" x14ac:dyDescent="0.2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</row>
    <row r="246" spans="1:48" ht="15.75" customHeight="1" x14ac:dyDescent="0.2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</row>
    <row r="247" spans="1:48" ht="15.75" customHeight="1" x14ac:dyDescent="0.2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</row>
    <row r="248" spans="1:48" ht="15.75" customHeight="1" x14ac:dyDescent="0.2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</row>
    <row r="249" spans="1:48" ht="15.75" customHeight="1" x14ac:dyDescent="0.2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</row>
    <row r="250" spans="1:48" ht="15.75" customHeight="1" x14ac:dyDescent="0.2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</row>
    <row r="251" spans="1:48" ht="15.75" customHeight="1" x14ac:dyDescent="0.2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</row>
    <row r="252" spans="1:48" ht="15.75" customHeight="1" x14ac:dyDescent="0.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</row>
    <row r="253" spans="1:48" ht="15.75" customHeight="1" x14ac:dyDescent="0.2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</row>
    <row r="254" spans="1:48" ht="15.75" customHeight="1" x14ac:dyDescent="0.2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</row>
    <row r="255" spans="1:48" ht="15.75" customHeight="1" x14ac:dyDescent="0.2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</row>
    <row r="256" spans="1:48" ht="15.75" customHeight="1" x14ac:dyDescent="0.2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</row>
    <row r="257" spans="1:48" ht="15.75" customHeight="1" x14ac:dyDescent="0.2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</row>
    <row r="258" spans="1:48" ht="15.75" customHeight="1" x14ac:dyDescent="0.2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</row>
    <row r="259" spans="1:48" ht="15.75" customHeight="1" x14ac:dyDescent="0.2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</row>
    <row r="260" spans="1:48" ht="15.75" customHeight="1" x14ac:dyDescent="0.2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</row>
    <row r="261" spans="1:48" ht="15.75" customHeight="1" x14ac:dyDescent="0.2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</row>
    <row r="262" spans="1:48" ht="15.75" customHeight="1" x14ac:dyDescent="0.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</row>
    <row r="263" spans="1:48" ht="15.75" customHeight="1" x14ac:dyDescent="0.2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</row>
    <row r="264" spans="1:48" ht="15.75" customHeight="1" x14ac:dyDescent="0.2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</row>
    <row r="265" spans="1:48" ht="15.75" customHeight="1" x14ac:dyDescent="0.2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</row>
    <row r="266" spans="1:48" ht="15.75" customHeight="1" x14ac:dyDescent="0.2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</row>
    <row r="267" spans="1:48" ht="15.75" customHeight="1" x14ac:dyDescent="0.2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</row>
    <row r="268" spans="1:48" ht="15.75" customHeight="1" x14ac:dyDescent="0.2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</row>
    <row r="269" spans="1:48" ht="15.75" customHeight="1" x14ac:dyDescent="0.2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</row>
    <row r="270" spans="1:48" ht="15.75" customHeight="1" x14ac:dyDescent="0.2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</row>
    <row r="271" spans="1:48" ht="15.75" customHeight="1" x14ac:dyDescent="0.2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</row>
    <row r="272" spans="1:48" ht="15.75" customHeight="1" x14ac:dyDescent="0.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</row>
    <row r="273" spans="1:48" ht="15.75" customHeight="1" x14ac:dyDescent="0.2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</row>
    <row r="274" spans="1:48" ht="15.75" customHeight="1" x14ac:dyDescent="0.2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</row>
    <row r="275" spans="1:48" ht="15.75" customHeight="1" x14ac:dyDescent="0.2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</row>
    <row r="276" spans="1:48" ht="15.75" customHeight="1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</row>
    <row r="277" spans="1:48" ht="15.75" customHeight="1" x14ac:dyDescent="0.2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</row>
    <row r="278" spans="1:48" ht="15.75" customHeight="1" x14ac:dyDescent="0.2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</row>
    <row r="279" spans="1:48" ht="15.75" customHeight="1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</row>
    <row r="280" spans="1:48" ht="15.75" customHeight="1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</row>
    <row r="281" spans="1:48" ht="15.75" customHeight="1" x14ac:dyDescent="0.2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</row>
    <row r="282" spans="1:48" ht="15.75" customHeight="1" x14ac:dyDescent="0.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</row>
    <row r="283" spans="1:48" ht="15.75" customHeight="1" x14ac:dyDescent="0.2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</row>
    <row r="284" spans="1:48" ht="15.75" customHeight="1" x14ac:dyDescent="0.2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52"/>
      <c r="AU284" s="52"/>
      <c r="AV284" s="52"/>
    </row>
    <row r="285" spans="1:48" ht="15.75" customHeight="1" x14ac:dyDescent="0.2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</row>
    <row r="286" spans="1:48" ht="15.75" customHeight="1" x14ac:dyDescent="0.2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</row>
    <row r="287" spans="1:48" ht="15.75" customHeight="1" x14ac:dyDescent="0.2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</row>
    <row r="288" spans="1:48" ht="15.75" customHeight="1" x14ac:dyDescent="0.2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</row>
    <row r="289" spans="1:48" ht="15.75" customHeight="1" x14ac:dyDescent="0.2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</row>
    <row r="290" spans="1:48" ht="15.75" customHeight="1" x14ac:dyDescent="0.2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</row>
    <row r="291" spans="1:48" ht="15.75" customHeight="1" x14ac:dyDescent="0.2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</row>
    <row r="292" spans="1:48" ht="15.75" customHeight="1" x14ac:dyDescent="0.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</row>
    <row r="293" spans="1:48" ht="15.75" customHeight="1" x14ac:dyDescent="0.2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</row>
    <row r="294" spans="1:48" ht="15.75" customHeight="1" x14ac:dyDescent="0.2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</row>
    <row r="295" spans="1:48" ht="15.75" customHeight="1" x14ac:dyDescent="0.2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</row>
    <row r="296" spans="1:48" ht="15.75" customHeight="1" x14ac:dyDescent="0.2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</row>
    <row r="297" spans="1:48" ht="15.75" customHeight="1" x14ac:dyDescent="0.2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</row>
    <row r="298" spans="1:48" ht="15.75" customHeight="1" x14ac:dyDescent="0.2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</row>
    <row r="299" spans="1:48" ht="15.75" customHeight="1" x14ac:dyDescent="0.2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  <c r="AU299" s="52"/>
      <c r="AV299" s="52"/>
    </row>
    <row r="300" spans="1:48" ht="15.75" customHeight="1" x14ac:dyDescent="0.2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</row>
    <row r="301" spans="1:48" ht="15.75" customHeight="1" x14ac:dyDescent="0.2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</row>
    <row r="302" spans="1:48" ht="15.75" customHeight="1" x14ac:dyDescent="0.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</row>
    <row r="303" spans="1:48" ht="15.75" customHeight="1" x14ac:dyDescent="0.2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52"/>
      <c r="AU303" s="52"/>
      <c r="AV303" s="52"/>
    </row>
    <row r="304" spans="1:48" ht="15.75" customHeight="1" x14ac:dyDescent="0.2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  <c r="AU304" s="52"/>
      <c r="AV304" s="52"/>
    </row>
    <row r="305" spans="1:48" ht="15.75" customHeight="1" x14ac:dyDescent="0.2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52"/>
      <c r="AU305" s="52"/>
      <c r="AV305" s="52"/>
    </row>
    <row r="306" spans="1:48" ht="15.75" customHeight="1" x14ac:dyDescent="0.2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52"/>
      <c r="AU306" s="52"/>
      <c r="AV306" s="52"/>
    </row>
    <row r="307" spans="1:48" ht="15.75" customHeight="1" x14ac:dyDescent="0.2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</row>
    <row r="308" spans="1:48" ht="15.75" customHeight="1" x14ac:dyDescent="0.2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</row>
    <row r="309" spans="1:48" ht="15.75" customHeight="1" x14ac:dyDescent="0.2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</row>
    <row r="310" spans="1:48" ht="15.75" customHeight="1" x14ac:dyDescent="0.2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</row>
    <row r="311" spans="1:48" ht="15.75" customHeight="1" x14ac:dyDescent="0.2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</row>
    <row r="312" spans="1:48" ht="15.75" customHeight="1" x14ac:dyDescent="0.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</row>
    <row r="313" spans="1:48" ht="15.75" customHeight="1" x14ac:dyDescent="0.2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  <c r="AU313" s="52"/>
      <c r="AV313" s="52"/>
    </row>
    <row r="314" spans="1:48" ht="15.75" customHeight="1" x14ac:dyDescent="0.2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  <c r="AU314" s="52"/>
      <c r="AV314" s="52"/>
    </row>
    <row r="315" spans="1:48" ht="15.75" customHeight="1" x14ac:dyDescent="0.2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  <c r="AU315" s="52"/>
      <c r="AV315" s="52"/>
    </row>
    <row r="316" spans="1:48" ht="15.75" customHeight="1" x14ac:dyDescent="0.2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52"/>
    </row>
    <row r="317" spans="1:48" ht="15.75" customHeight="1" x14ac:dyDescent="0.2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</row>
    <row r="318" spans="1:48" ht="15.75" customHeight="1" x14ac:dyDescent="0.2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</row>
    <row r="319" spans="1:48" ht="15.75" customHeight="1" x14ac:dyDescent="0.2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</row>
    <row r="320" spans="1:48" ht="15.75" customHeight="1" x14ac:dyDescent="0.2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52"/>
    </row>
    <row r="321" spans="1:48" ht="15.75" customHeight="1" x14ac:dyDescent="0.2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</row>
    <row r="322" spans="1:48" ht="15.75" customHeight="1" x14ac:dyDescent="0.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</row>
    <row r="323" spans="1:48" ht="15.75" customHeight="1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</row>
    <row r="324" spans="1:48" ht="15.75" customHeight="1" x14ac:dyDescent="0.2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  <c r="AU324" s="52"/>
      <c r="AV324" s="52"/>
    </row>
    <row r="325" spans="1:48" ht="15.75" customHeight="1" x14ac:dyDescent="0.2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</row>
    <row r="326" spans="1:48" ht="15.75" customHeight="1" x14ac:dyDescent="0.2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</row>
    <row r="327" spans="1:48" ht="15.75" customHeight="1" x14ac:dyDescent="0.2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</row>
    <row r="328" spans="1:48" ht="15.75" customHeight="1" x14ac:dyDescent="0.2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</row>
    <row r="329" spans="1:48" ht="15.75" customHeight="1" x14ac:dyDescent="0.2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</row>
    <row r="330" spans="1:48" ht="15.75" customHeight="1" x14ac:dyDescent="0.2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</row>
    <row r="331" spans="1:48" ht="15.75" customHeight="1" x14ac:dyDescent="0.2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</row>
    <row r="332" spans="1:48" ht="15.75" customHeight="1" x14ac:dyDescent="0.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</row>
    <row r="333" spans="1:48" ht="15.75" customHeight="1" x14ac:dyDescent="0.2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52"/>
      <c r="AU333" s="52"/>
      <c r="AV333" s="52"/>
    </row>
    <row r="334" spans="1:48" ht="15.75" customHeight="1" x14ac:dyDescent="0.2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52"/>
      <c r="AU334" s="52"/>
      <c r="AV334" s="52"/>
    </row>
    <row r="335" spans="1:48" ht="15.75" customHeight="1" x14ac:dyDescent="0.2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  <c r="AU335" s="52"/>
      <c r="AV335" s="52"/>
    </row>
    <row r="336" spans="1:48" ht="15.75" customHeight="1" x14ac:dyDescent="0.2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</row>
    <row r="337" spans="1:48" ht="15.75" customHeight="1" x14ac:dyDescent="0.2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</row>
    <row r="338" spans="1:48" ht="15.75" customHeight="1" x14ac:dyDescent="0.2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</row>
    <row r="339" spans="1:48" ht="15.75" customHeight="1" x14ac:dyDescent="0.2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</row>
    <row r="340" spans="1:48" ht="15.75" customHeight="1" x14ac:dyDescent="0.2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</row>
    <row r="341" spans="1:48" ht="15.75" customHeight="1" x14ac:dyDescent="0.2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52"/>
      <c r="AU341" s="52"/>
      <c r="AV341" s="52"/>
    </row>
    <row r="342" spans="1:48" ht="15.75" customHeight="1" x14ac:dyDescent="0.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</row>
    <row r="343" spans="1:48" ht="15.75" customHeight="1" x14ac:dyDescent="0.2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  <c r="AU343" s="52"/>
      <c r="AV343" s="52"/>
    </row>
    <row r="344" spans="1:48" ht="15.75" customHeight="1" x14ac:dyDescent="0.2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</row>
    <row r="345" spans="1:48" ht="15.75" customHeight="1" x14ac:dyDescent="0.2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  <c r="AU345" s="52"/>
      <c r="AV345" s="52"/>
    </row>
    <row r="346" spans="1:48" ht="15.75" customHeight="1" x14ac:dyDescent="0.2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</row>
    <row r="347" spans="1:48" ht="15.75" customHeight="1" x14ac:dyDescent="0.2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52"/>
      <c r="AU347" s="52"/>
      <c r="AV347" s="52"/>
    </row>
    <row r="348" spans="1:48" ht="15.75" customHeight="1" x14ac:dyDescent="0.2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</row>
    <row r="349" spans="1:48" ht="15.75" customHeight="1" x14ac:dyDescent="0.2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</row>
    <row r="350" spans="1:48" ht="15.75" customHeight="1" x14ac:dyDescent="0.2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  <c r="AU350" s="52"/>
      <c r="AV350" s="52"/>
    </row>
    <row r="351" spans="1:48" ht="15.75" customHeight="1" x14ac:dyDescent="0.2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</row>
    <row r="352" spans="1:48" ht="15.75" customHeight="1" x14ac:dyDescent="0.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</row>
    <row r="353" spans="1:48" ht="15.75" customHeight="1" x14ac:dyDescent="0.2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  <c r="AU353" s="52"/>
      <c r="AV353" s="52"/>
    </row>
    <row r="354" spans="1:48" ht="15.75" customHeight="1" x14ac:dyDescent="0.2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  <c r="AU354" s="52"/>
      <c r="AV354" s="52"/>
    </row>
    <row r="355" spans="1:48" ht="15.75" customHeight="1" x14ac:dyDescent="0.2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</row>
    <row r="356" spans="1:48" ht="15.75" customHeight="1" x14ac:dyDescent="0.2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  <c r="AU356" s="52"/>
      <c r="AV356" s="52"/>
    </row>
    <row r="357" spans="1:48" ht="15.75" customHeight="1" x14ac:dyDescent="0.2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</row>
    <row r="358" spans="1:48" ht="15.75" customHeight="1" x14ac:dyDescent="0.2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  <c r="AU358" s="52"/>
      <c r="AV358" s="52"/>
    </row>
    <row r="359" spans="1:48" ht="15.75" customHeight="1" x14ac:dyDescent="0.2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  <c r="AU359" s="52"/>
      <c r="AV359" s="52"/>
    </row>
    <row r="360" spans="1:48" ht="15.75" customHeight="1" x14ac:dyDescent="0.2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</row>
    <row r="361" spans="1:48" ht="15.75" customHeight="1" x14ac:dyDescent="0.2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</row>
    <row r="362" spans="1:48" ht="15.75" customHeight="1" x14ac:dyDescent="0.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</row>
    <row r="363" spans="1:48" ht="15.75" customHeight="1" x14ac:dyDescent="0.2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</row>
    <row r="364" spans="1:48" ht="15.75" customHeight="1" x14ac:dyDescent="0.2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</row>
    <row r="365" spans="1:48" ht="15.75" customHeight="1" x14ac:dyDescent="0.2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</row>
    <row r="366" spans="1:48" ht="15.75" customHeight="1" x14ac:dyDescent="0.2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</row>
    <row r="367" spans="1:48" ht="15.75" customHeight="1" x14ac:dyDescent="0.2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</row>
    <row r="368" spans="1:48" ht="15.75" customHeight="1" x14ac:dyDescent="0.2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</row>
    <row r="369" spans="1:48" ht="15.75" customHeight="1" x14ac:dyDescent="0.2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</row>
    <row r="370" spans="1:48" ht="15.75" customHeight="1" x14ac:dyDescent="0.2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</row>
    <row r="371" spans="1:48" ht="15.75" customHeight="1" x14ac:dyDescent="0.2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</row>
    <row r="372" spans="1:48" ht="15.75" customHeight="1" x14ac:dyDescent="0.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</row>
    <row r="373" spans="1:48" ht="15.75" customHeight="1" x14ac:dyDescent="0.2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</row>
    <row r="374" spans="1:48" ht="15.75" customHeight="1" x14ac:dyDescent="0.2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</row>
    <row r="375" spans="1:48" ht="15.75" customHeight="1" x14ac:dyDescent="0.2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</row>
    <row r="376" spans="1:48" ht="15.75" customHeight="1" x14ac:dyDescent="0.2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</row>
    <row r="377" spans="1:48" ht="15.75" customHeight="1" x14ac:dyDescent="0.2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</row>
    <row r="378" spans="1:48" ht="15.75" customHeight="1" x14ac:dyDescent="0.2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</row>
    <row r="379" spans="1:48" ht="15.75" customHeight="1" x14ac:dyDescent="0.2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</row>
    <row r="380" spans="1:48" ht="15.75" customHeight="1" x14ac:dyDescent="0.2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</row>
    <row r="381" spans="1:48" ht="15.75" customHeight="1" x14ac:dyDescent="0.2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</row>
    <row r="382" spans="1:48" ht="15.75" customHeight="1" x14ac:dyDescent="0.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</row>
    <row r="383" spans="1:48" ht="15.75" customHeight="1" x14ac:dyDescent="0.2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</row>
    <row r="384" spans="1:48" ht="15.75" customHeight="1" x14ac:dyDescent="0.2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</row>
    <row r="385" spans="1:48" ht="15.75" customHeight="1" x14ac:dyDescent="0.2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</row>
    <row r="386" spans="1:48" ht="15.75" customHeight="1" x14ac:dyDescent="0.2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</row>
    <row r="387" spans="1:48" ht="15.75" customHeight="1" x14ac:dyDescent="0.2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</row>
    <row r="388" spans="1:48" ht="15.75" customHeight="1" x14ac:dyDescent="0.2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</row>
    <row r="389" spans="1:48" ht="15.75" customHeight="1" x14ac:dyDescent="0.2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</row>
    <row r="390" spans="1:48" ht="15.75" customHeight="1" x14ac:dyDescent="0.2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</row>
    <row r="391" spans="1:48" ht="15.75" customHeight="1" x14ac:dyDescent="0.2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</row>
    <row r="392" spans="1:48" ht="15.75" customHeight="1" x14ac:dyDescent="0.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</row>
    <row r="393" spans="1:48" ht="15.75" customHeight="1" x14ac:dyDescent="0.2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</row>
    <row r="394" spans="1:48" ht="15.75" customHeight="1" x14ac:dyDescent="0.2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</row>
    <row r="395" spans="1:48" ht="15.75" customHeight="1" x14ac:dyDescent="0.2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</row>
    <row r="396" spans="1:48" ht="15.75" customHeight="1" x14ac:dyDescent="0.2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</row>
    <row r="397" spans="1:48" ht="15.75" customHeight="1" x14ac:dyDescent="0.2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</row>
    <row r="398" spans="1:48" ht="15.75" customHeight="1" x14ac:dyDescent="0.2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</row>
    <row r="399" spans="1:48" ht="15.75" customHeight="1" x14ac:dyDescent="0.2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  <c r="AU399" s="52"/>
      <c r="AV399" s="52"/>
    </row>
    <row r="400" spans="1:48" ht="15.75" customHeight="1" x14ac:dyDescent="0.2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</row>
    <row r="401" spans="1:48" ht="15.75" customHeight="1" x14ac:dyDescent="0.2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</row>
    <row r="402" spans="1:48" ht="15.75" customHeight="1" x14ac:dyDescent="0.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2"/>
    </row>
    <row r="403" spans="1:48" ht="15.75" customHeight="1" x14ac:dyDescent="0.2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</row>
    <row r="404" spans="1:48" ht="15.75" customHeight="1" x14ac:dyDescent="0.2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</row>
    <row r="405" spans="1:48" ht="15.75" customHeight="1" x14ac:dyDescent="0.2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</row>
    <row r="406" spans="1:48" ht="15.75" customHeight="1" x14ac:dyDescent="0.2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</row>
    <row r="407" spans="1:48" ht="15.75" customHeight="1" x14ac:dyDescent="0.2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</row>
    <row r="408" spans="1:48" ht="15.75" customHeight="1" x14ac:dyDescent="0.2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</row>
    <row r="409" spans="1:48" ht="15.75" customHeight="1" x14ac:dyDescent="0.2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</row>
    <row r="410" spans="1:48" ht="15.75" customHeight="1" x14ac:dyDescent="0.2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</row>
    <row r="411" spans="1:48" ht="15.75" customHeight="1" x14ac:dyDescent="0.2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</row>
    <row r="412" spans="1:48" ht="15.75" customHeight="1" x14ac:dyDescent="0.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</row>
    <row r="413" spans="1:48" ht="15.75" customHeight="1" x14ac:dyDescent="0.2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</row>
    <row r="414" spans="1:48" ht="15.75" customHeight="1" x14ac:dyDescent="0.2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</row>
    <row r="415" spans="1:48" ht="15.75" customHeight="1" x14ac:dyDescent="0.2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</row>
    <row r="416" spans="1:48" ht="15.75" customHeight="1" x14ac:dyDescent="0.2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</row>
    <row r="417" spans="1:48" ht="15.75" customHeight="1" x14ac:dyDescent="0.2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</row>
    <row r="418" spans="1:48" ht="15.75" customHeight="1" x14ac:dyDescent="0.2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</row>
    <row r="419" spans="1:48" ht="15.75" customHeight="1" x14ac:dyDescent="0.2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</row>
    <row r="420" spans="1:48" ht="15.75" customHeight="1" x14ac:dyDescent="0.2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</row>
    <row r="421" spans="1:48" ht="15.75" customHeight="1" x14ac:dyDescent="0.2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</row>
    <row r="422" spans="1:48" ht="15.75" customHeight="1" x14ac:dyDescent="0.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</row>
    <row r="423" spans="1:48" ht="15.75" customHeight="1" x14ac:dyDescent="0.2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</row>
    <row r="424" spans="1:48" ht="15.75" customHeight="1" x14ac:dyDescent="0.2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</row>
    <row r="425" spans="1:48" ht="15.75" customHeight="1" x14ac:dyDescent="0.2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</row>
    <row r="426" spans="1:48" ht="15.75" customHeight="1" x14ac:dyDescent="0.2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</row>
    <row r="427" spans="1:48" ht="15.75" customHeight="1" x14ac:dyDescent="0.2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</row>
    <row r="428" spans="1:48" ht="15.75" customHeight="1" x14ac:dyDescent="0.2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52"/>
    </row>
    <row r="429" spans="1:48" ht="15.75" customHeight="1" x14ac:dyDescent="0.2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52"/>
      <c r="AU429" s="52"/>
      <c r="AV429" s="52"/>
    </row>
    <row r="430" spans="1:48" ht="15.75" customHeight="1" x14ac:dyDescent="0.2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52"/>
    </row>
    <row r="431" spans="1:48" ht="15.75" customHeight="1" x14ac:dyDescent="0.2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52"/>
    </row>
    <row r="432" spans="1:48" ht="15.75" customHeight="1" x14ac:dyDescent="0.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  <c r="AU432" s="52"/>
      <c r="AV432" s="52"/>
    </row>
    <row r="433" spans="1:48" ht="15.75" customHeight="1" x14ac:dyDescent="0.2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</row>
    <row r="434" spans="1:48" ht="15.75" customHeight="1" x14ac:dyDescent="0.2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</row>
    <row r="435" spans="1:48" ht="15.75" customHeight="1" x14ac:dyDescent="0.2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</row>
    <row r="436" spans="1:48" ht="15.75" customHeight="1" x14ac:dyDescent="0.2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  <c r="AU436" s="52"/>
      <c r="AV436" s="52"/>
    </row>
    <row r="437" spans="1:48" ht="15.75" customHeight="1" x14ac:dyDescent="0.2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  <c r="AU437" s="52"/>
      <c r="AV437" s="52"/>
    </row>
    <row r="438" spans="1:48" ht="15.75" customHeight="1" x14ac:dyDescent="0.2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2"/>
      <c r="AV438" s="52"/>
    </row>
    <row r="439" spans="1:48" ht="15.75" customHeight="1" x14ac:dyDescent="0.2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  <c r="AU439" s="52"/>
      <c r="AV439" s="52"/>
    </row>
    <row r="440" spans="1:48" ht="15.75" customHeight="1" x14ac:dyDescent="0.2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  <c r="AU440" s="52"/>
      <c r="AV440" s="52"/>
    </row>
    <row r="441" spans="1:48" ht="15.75" customHeight="1" x14ac:dyDescent="0.2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52"/>
    </row>
    <row r="442" spans="1:48" ht="15.75" customHeight="1" x14ac:dyDescent="0.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</row>
    <row r="443" spans="1:48" ht="15.75" customHeight="1" x14ac:dyDescent="0.2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52"/>
    </row>
    <row r="444" spans="1:48" ht="15.75" customHeight="1" x14ac:dyDescent="0.2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</row>
    <row r="445" spans="1:48" ht="15.75" customHeight="1" x14ac:dyDescent="0.2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</row>
    <row r="446" spans="1:48" ht="15.75" customHeight="1" x14ac:dyDescent="0.2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</row>
    <row r="447" spans="1:48" ht="15.75" customHeight="1" x14ac:dyDescent="0.2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52"/>
    </row>
    <row r="448" spans="1:48" ht="15.75" customHeight="1" x14ac:dyDescent="0.2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</row>
    <row r="449" spans="1:48" ht="15.75" customHeight="1" x14ac:dyDescent="0.2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52"/>
    </row>
    <row r="450" spans="1:48" ht="15.75" customHeight="1" x14ac:dyDescent="0.2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  <c r="AU450" s="52"/>
      <c r="AV450" s="52"/>
    </row>
    <row r="451" spans="1:48" ht="15.75" customHeight="1" x14ac:dyDescent="0.2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  <c r="AU451" s="52"/>
      <c r="AV451" s="52"/>
    </row>
    <row r="452" spans="1:48" ht="15.75" customHeight="1" x14ac:dyDescent="0.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52"/>
    </row>
    <row r="453" spans="1:48" ht="15.75" customHeight="1" x14ac:dyDescent="0.2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52"/>
    </row>
    <row r="454" spans="1:48" ht="15.75" customHeight="1" x14ac:dyDescent="0.2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  <c r="AU454" s="52"/>
      <c r="AV454" s="52"/>
    </row>
    <row r="455" spans="1:48" ht="15.75" customHeight="1" x14ac:dyDescent="0.2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</row>
    <row r="456" spans="1:48" ht="15.75" customHeight="1" x14ac:dyDescent="0.2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</row>
    <row r="457" spans="1:48" ht="15.75" customHeight="1" x14ac:dyDescent="0.2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</row>
    <row r="458" spans="1:48" ht="15.75" customHeight="1" x14ac:dyDescent="0.2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</row>
    <row r="459" spans="1:48" ht="15.75" customHeight="1" x14ac:dyDescent="0.2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</row>
    <row r="460" spans="1:48" ht="15.75" customHeight="1" x14ac:dyDescent="0.2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</row>
    <row r="461" spans="1:48" ht="15.75" customHeight="1" x14ac:dyDescent="0.2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</row>
    <row r="462" spans="1:48" ht="15.75" customHeight="1" x14ac:dyDescent="0.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</row>
    <row r="463" spans="1:48" ht="15.75" customHeight="1" x14ac:dyDescent="0.2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</row>
    <row r="464" spans="1:48" ht="15.75" customHeight="1" x14ac:dyDescent="0.2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</row>
    <row r="465" spans="1:48" ht="15.75" customHeight="1" x14ac:dyDescent="0.2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</row>
    <row r="466" spans="1:48" ht="15.75" customHeight="1" x14ac:dyDescent="0.2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</row>
    <row r="467" spans="1:48" ht="15.75" customHeight="1" x14ac:dyDescent="0.2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</row>
    <row r="468" spans="1:48" ht="15.75" customHeight="1" x14ac:dyDescent="0.2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52"/>
    </row>
    <row r="469" spans="1:48" ht="15.75" customHeight="1" x14ac:dyDescent="0.2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</row>
    <row r="470" spans="1:48" ht="15.75" customHeight="1" x14ac:dyDescent="0.2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</row>
    <row r="471" spans="1:48" ht="15.75" customHeight="1" x14ac:dyDescent="0.2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</row>
    <row r="472" spans="1:48" ht="15.75" customHeight="1" x14ac:dyDescent="0.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</row>
    <row r="473" spans="1:48" ht="15.75" customHeight="1" x14ac:dyDescent="0.2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</row>
    <row r="474" spans="1:48" ht="15.75" customHeight="1" x14ac:dyDescent="0.2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</row>
    <row r="475" spans="1:48" ht="15.75" customHeight="1" x14ac:dyDescent="0.2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</row>
    <row r="476" spans="1:48" ht="15.75" customHeight="1" x14ac:dyDescent="0.2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</row>
    <row r="477" spans="1:48" ht="15.75" customHeight="1" x14ac:dyDescent="0.2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</row>
    <row r="478" spans="1:48" ht="15.75" customHeight="1" x14ac:dyDescent="0.2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</row>
    <row r="479" spans="1:48" ht="15.75" customHeight="1" x14ac:dyDescent="0.2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</row>
    <row r="480" spans="1:48" ht="15.75" customHeight="1" x14ac:dyDescent="0.2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</row>
    <row r="481" spans="1:48" ht="15.75" customHeight="1" x14ac:dyDescent="0.2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</row>
    <row r="482" spans="1:48" ht="15.75" customHeight="1" x14ac:dyDescent="0.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</row>
    <row r="483" spans="1:48" ht="15.75" customHeight="1" x14ac:dyDescent="0.2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</row>
    <row r="484" spans="1:48" ht="15.75" customHeight="1" x14ac:dyDescent="0.2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</row>
    <row r="485" spans="1:48" ht="15.75" customHeight="1" x14ac:dyDescent="0.2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</row>
    <row r="486" spans="1:48" ht="15.75" customHeight="1" x14ac:dyDescent="0.2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</row>
    <row r="487" spans="1:48" ht="15.75" customHeight="1" x14ac:dyDescent="0.2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</row>
    <row r="488" spans="1:48" ht="15.75" customHeight="1" x14ac:dyDescent="0.2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</row>
    <row r="489" spans="1:48" ht="15.75" customHeight="1" x14ac:dyDescent="0.2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52"/>
    </row>
    <row r="490" spans="1:48" ht="15.75" customHeight="1" x14ac:dyDescent="0.2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52"/>
    </row>
    <row r="491" spans="1:48" ht="15.75" customHeight="1" x14ac:dyDescent="0.2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52"/>
    </row>
    <row r="492" spans="1:48" ht="15.75" customHeight="1" x14ac:dyDescent="0.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  <c r="AU492" s="52"/>
      <c r="AV492" s="52"/>
    </row>
    <row r="493" spans="1:48" ht="15.75" customHeight="1" x14ac:dyDescent="0.2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</row>
    <row r="494" spans="1:48" ht="15.75" customHeight="1" x14ac:dyDescent="0.2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</row>
    <row r="495" spans="1:48" ht="15.75" customHeight="1" x14ac:dyDescent="0.2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  <c r="AU495" s="52"/>
      <c r="AV495" s="52"/>
    </row>
    <row r="496" spans="1:48" ht="15.75" customHeight="1" x14ac:dyDescent="0.2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  <c r="AU496" s="52"/>
      <c r="AV496" s="52"/>
    </row>
    <row r="497" spans="1:48" ht="15.75" customHeight="1" x14ac:dyDescent="0.2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  <c r="AU497" s="52"/>
      <c r="AV497" s="52"/>
    </row>
    <row r="498" spans="1:48" ht="15.75" customHeight="1" x14ac:dyDescent="0.2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52"/>
      <c r="AU498" s="52"/>
      <c r="AV498" s="52"/>
    </row>
    <row r="499" spans="1:48" ht="15.75" customHeight="1" x14ac:dyDescent="0.2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52"/>
      <c r="AU499" s="52"/>
      <c r="AV499" s="52"/>
    </row>
    <row r="500" spans="1:48" ht="15.75" customHeight="1" x14ac:dyDescent="0.2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  <c r="AU500" s="52"/>
      <c r="AV500" s="52"/>
    </row>
    <row r="501" spans="1:48" ht="15.75" customHeight="1" x14ac:dyDescent="0.2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  <c r="AU501" s="52"/>
      <c r="AV501" s="52"/>
    </row>
    <row r="502" spans="1:48" ht="15.75" customHeight="1" x14ac:dyDescent="0.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52"/>
      <c r="AU502" s="52"/>
      <c r="AV502" s="52"/>
    </row>
    <row r="503" spans="1:48" ht="15.75" customHeight="1" x14ac:dyDescent="0.2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52"/>
      <c r="AU503" s="52"/>
      <c r="AV503" s="52"/>
    </row>
    <row r="504" spans="1:48" ht="15.75" customHeight="1" x14ac:dyDescent="0.2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  <c r="AU504" s="52"/>
      <c r="AV504" s="52"/>
    </row>
    <row r="505" spans="1:48" ht="15.75" customHeight="1" x14ac:dyDescent="0.2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  <c r="AU505" s="52"/>
      <c r="AV505" s="52"/>
    </row>
    <row r="506" spans="1:48" ht="15.75" customHeight="1" x14ac:dyDescent="0.2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</row>
    <row r="507" spans="1:48" ht="15.75" customHeight="1" x14ac:dyDescent="0.2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  <c r="AU507" s="52"/>
      <c r="AV507" s="52"/>
    </row>
    <row r="508" spans="1:48" ht="15.75" customHeight="1" x14ac:dyDescent="0.2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  <c r="AU508" s="52"/>
      <c r="AV508" s="52"/>
    </row>
    <row r="509" spans="1:48" ht="15.75" customHeight="1" x14ac:dyDescent="0.2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  <c r="AU509" s="52"/>
      <c r="AV509" s="52"/>
    </row>
    <row r="510" spans="1:48" ht="15.75" customHeight="1" x14ac:dyDescent="0.2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  <c r="AU510" s="52"/>
      <c r="AV510" s="52"/>
    </row>
    <row r="511" spans="1:48" ht="15.75" customHeight="1" x14ac:dyDescent="0.2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  <c r="AU511" s="52"/>
      <c r="AV511" s="52"/>
    </row>
    <row r="512" spans="1:48" ht="15.75" customHeight="1" x14ac:dyDescent="0.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52"/>
      <c r="AU512" s="52"/>
      <c r="AV512" s="52"/>
    </row>
    <row r="513" spans="1:48" ht="15.75" customHeight="1" x14ac:dyDescent="0.2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  <c r="AU513" s="52"/>
      <c r="AV513" s="52"/>
    </row>
    <row r="514" spans="1:48" ht="15.75" customHeight="1" x14ac:dyDescent="0.2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52"/>
    </row>
    <row r="515" spans="1:48" ht="15.75" customHeight="1" x14ac:dyDescent="0.2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  <c r="AU515" s="52"/>
      <c r="AV515" s="52"/>
    </row>
    <row r="516" spans="1:48" ht="15.75" customHeight="1" x14ac:dyDescent="0.2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  <c r="AU516" s="52"/>
      <c r="AV516" s="52"/>
    </row>
    <row r="517" spans="1:48" ht="15.75" customHeight="1" x14ac:dyDescent="0.2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52"/>
      <c r="AU517" s="52"/>
      <c r="AV517" s="52"/>
    </row>
    <row r="518" spans="1:48" ht="15.75" customHeight="1" x14ac:dyDescent="0.2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52"/>
    </row>
    <row r="519" spans="1:48" ht="15.75" customHeight="1" x14ac:dyDescent="0.2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  <c r="AU519" s="52"/>
      <c r="AV519" s="52"/>
    </row>
    <row r="520" spans="1:48" ht="15.75" customHeight="1" x14ac:dyDescent="0.2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  <c r="AU520" s="52"/>
      <c r="AV520" s="52"/>
    </row>
    <row r="521" spans="1:48" ht="15.75" customHeight="1" x14ac:dyDescent="0.2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52"/>
      <c r="AU521" s="52"/>
      <c r="AV521" s="52"/>
    </row>
    <row r="522" spans="1:48" ht="15.75" customHeight="1" x14ac:dyDescent="0.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52"/>
      <c r="AU522" s="52"/>
      <c r="AV522" s="52"/>
    </row>
    <row r="523" spans="1:48" ht="15.75" customHeight="1" x14ac:dyDescent="0.2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  <c r="AU523" s="52"/>
      <c r="AV523" s="52"/>
    </row>
    <row r="524" spans="1:48" ht="15.75" customHeight="1" x14ac:dyDescent="0.2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  <c r="AU524" s="52"/>
      <c r="AV524" s="52"/>
    </row>
    <row r="525" spans="1:48" ht="15.75" customHeight="1" x14ac:dyDescent="0.2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52"/>
      <c r="AU525" s="52"/>
      <c r="AV525" s="52"/>
    </row>
    <row r="526" spans="1:48" ht="15.75" customHeight="1" x14ac:dyDescent="0.2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52"/>
      <c r="AU526" s="52"/>
      <c r="AV526" s="52"/>
    </row>
    <row r="527" spans="1:48" ht="15.75" customHeight="1" x14ac:dyDescent="0.2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  <c r="AU527" s="52"/>
      <c r="AV527" s="52"/>
    </row>
    <row r="528" spans="1:48" ht="15.75" customHeight="1" x14ac:dyDescent="0.2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52"/>
      <c r="AU528" s="52"/>
      <c r="AV528" s="52"/>
    </row>
    <row r="529" spans="1:48" ht="15.75" customHeight="1" x14ac:dyDescent="0.2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  <c r="AU529" s="52"/>
      <c r="AV529" s="52"/>
    </row>
    <row r="530" spans="1:48" ht="15.75" customHeight="1" x14ac:dyDescent="0.2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</row>
    <row r="531" spans="1:48" ht="15.75" customHeight="1" x14ac:dyDescent="0.2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  <c r="AU531" s="52"/>
      <c r="AV531" s="52"/>
    </row>
    <row r="532" spans="1:48" ht="15.75" customHeight="1" x14ac:dyDescent="0.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52"/>
      <c r="AU532" s="52"/>
      <c r="AV532" s="52"/>
    </row>
    <row r="533" spans="1:48" ht="15.75" customHeight="1" x14ac:dyDescent="0.2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  <c r="AU533" s="52"/>
      <c r="AV533" s="52"/>
    </row>
    <row r="534" spans="1:48" ht="15.75" customHeight="1" x14ac:dyDescent="0.2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52"/>
      <c r="AU534" s="52"/>
      <c r="AV534" s="52"/>
    </row>
    <row r="535" spans="1:48" ht="15.75" customHeight="1" x14ac:dyDescent="0.2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  <c r="AU535" s="52"/>
      <c r="AV535" s="52"/>
    </row>
    <row r="536" spans="1:48" ht="15.75" customHeight="1" x14ac:dyDescent="0.2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52"/>
      <c r="AU536" s="52"/>
      <c r="AV536" s="52"/>
    </row>
    <row r="537" spans="1:48" ht="15.75" customHeight="1" x14ac:dyDescent="0.2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52"/>
    </row>
    <row r="538" spans="1:48" ht="15.75" customHeight="1" x14ac:dyDescent="0.2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  <c r="AU538" s="52"/>
      <c r="AV538" s="52"/>
    </row>
    <row r="539" spans="1:48" ht="15.75" customHeight="1" x14ac:dyDescent="0.2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52"/>
      <c r="AU539" s="52"/>
      <c r="AV539" s="52"/>
    </row>
    <row r="540" spans="1:48" ht="15.75" customHeight="1" x14ac:dyDescent="0.2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  <c r="AU540" s="52"/>
      <c r="AV540" s="52"/>
    </row>
    <row r="541" spans="1:48" ht="15.75" customHeight="1" x14ac:dyDescent="0.2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  <c r="AU541" s="52"/>
      <c r="AV541" s="52"/>
    </row>
    <row r="542" spans="1:48" ht="15.75" customHeight="1" x14ac:dyDescent="0.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</row>
    <row r="543" spans="1:48" ht="15.75" customHeight="1" x14ac:dyDescent="0.2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52"/>
    </row>
    <row r="544" spans="1:48" ht="15.75" customHeight="1" x14ac:dyDescent="0.2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  <c r="AU544" s="52"/>
      <c r="AV544" s="52"/>
    </row>
    <row r="545" spans="1:48" ht="15.75" customHeight="1" x14ac:dyDescent="0.2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  <c r="AU545" s="52"/>
      <c r="AV545" s="52"/>
    </row>
    <row r="546" spans="1:48" ht="15.75" customHeight="1" x14ac:dyDescent="0.2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  <c r="AU546" s="52"/>
      <c r="AV546" s="52"/>
    </row>
    <row r="547" spans="1:48" ht="15.75" customHeight="1" x14ac:dyDescent="0.2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  <c r="AU547" s="52"/>
      <c r="AV547" s="52"/>
    </row>
    <row r="548" spans="1:48" ht="15.75" customHeight="1" x14ac:dyDescent="0.2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52"/>
      <c r="AU548" s="52"/>
      <c r="AV548" s="52"/>
    </row>
    <row r="549" spans="1:48" ht="15.75" customHeight="1" x14ac:dyDescent="0.2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52"/>
      <c r="AU549" s="52"/>
      <c r="AV549" s="52"/>
    </row>
    <row r="550" spans="1:48" ht="15.75" customHeight="1" x14ac:dyDescent="0.2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52"/>
      <c r="AU550" s="52"/>
      <c r="AV550" s="52"/>
    </row>
    <row r="551" spans="1:48" ht="15.75" customHeight="1" x14ac:dyDescent="0.2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52"/>
    </row>
    <row r="552" spans="1:48" ht="15.75" customHeight="1" x14ac:dyDescent="0.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52"/>
    </row>
    <row r="553" spans="1:48" ht="15.75" customHeight="1" x14ac:dyDescent="0.2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52"/>
      <c r="AU553" s="52"/>
      <c r="AV553" s="52"/>
    </row>
    <row r="554" spans="1:48" ht="15.75" customHeight="1" x14ac:dyDescent="0.2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</row>
    <row r="555" spans="1:48" ht="15.75" customHeight="1" x14ac:dyDescent="0.2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  <c r="AU555" s="52"/>
      <c r="AV555" s="52"/>
    </row>
    <row r="556" spans="1:48" ht="15.75" customHeight="1" x14ac:dyDescent="0.2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52"/>
    </row>
    <row r="557" spans="1:48" ht="15.75" customHeight="1" x14ac:dyDescent="0.2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52"/>
      <c r="AU557" s="52"/>
      <c r="AV557" s="52"/>
    </row>
    <row r="558" spans="1:48" ht="15.75" customHeight="1" x14ac:dyDescent="0.2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52"/>
    </row>
    <row r="559" spans="1:48" ht="15.75" customHeight="1" x14ac:dyDescent="0.2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52"/>
      <c r="AU559" s="52"/>
      <c r="AV559" s="52"/>
    </row>
    <row r="560" spans="1:48" ht="15.75" customHeight="1" x14ac:dyDescent="0.2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52"/>
      <c r="AU560" s="52"/>
      <c r="AV560" s="52"/>
    </row>
    <row r="561" spans="1:48" ht="15.75" customHeight="1" x14ac:dyDescent="0.2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52"/>
    </row>
    <row r="562" spans="1:48" ht="15.75" customHeight="1" x14ac:dyDescent="0.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52"/>
      <c r="AU562" s="52"/>
      <c r="AV562" s="52"/>
    </row>
    <row r="563" spans="1:48" ht="15.75" customHeight="1" x14ac:dyDescent="0.2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52"/>
    </row>
    <row r="564" spans="1:48" ht="15.75" customHeight="1" x14ac:dyDescent="0.2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52"/>
      <c r="AU564" s="52"/>
      <c r="AV564" s="52"/>
    </row>
    <row r="565" spans="1:48" ht="15.75" customHeight="1" x14ac:dyDescent="0.2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52"/>
      <c r="AU565" s="52"/>
      <c r="AV565" s="52"/>
    </row>
    <row r="566" spans="1:48" ht="15.75" customHeight="1" x14ac:dyDescent="0.2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52"/>
    </row>
    <row r="567" spans="1:48" ht="15.75" customHeight="1" x14ac:dyDescent="0.2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  <c r="AU567" s="52"/>
      <c r="AV567" s="52"/>
    </row>
    <row r="568" spans="1:48" ht="15.75" customHeight="1" x14ac:dyDescent="0.2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52"/>
      <c r="AU568" s="52"/>
      <c r="AV568" s="52"/>
    </row>
    <row r="569" spans="1:48" ht="15.75" customHeight="1" x14ac:dyDescent="0.2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52"/>
    </row>
    <row r="570" spans="1:48" ht="15.75" customHeight="1" x14ac:dyDescent="0.2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52"/>
      <c r="AU570" s="52"/>
      <c r="AV570" s="52"/>
    </row>
    <row r="571" spans="1:48" ht="15.75" customHeight="1" x14ac:dyDescent="0.2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52"/>
      <c r="AU571" s="52"/>
      <c r="AV571" s="52"/>
    </row>
    <row r="572" spans="1:48" ht="15.75" customHeight="1" x14ac:dyDescent="0.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  <c r="AU572" s="52"/>
      <c r="AV572" s="52"/>
    </row>
    <row r="573" spans="1:48" ht="15.75" customHeight="1" x14ac:dyDescent="0.2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52"/>
      <c r="AU573" s="52"/>
      <c r="AV573" s="52"/>
    </row>
    <row r="574" spans="1:48" ht="15.75" customHeight="1" x14ac:dyDescent="0.2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52"/>
      <c r="AU574" s="52"/>
      <c r="AV574" s="52"/>
    </row>
    <row r="575" spans="1:48" ht="15.75" customHeight="1" x14ac:dyDescent="0.2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52"/>
      <c r="AU575" s="52"/>
      <c r="AV575" s="52"/>
    </row>
    <row r="576" spans="1:48" ht="15.75" customHeight="1" x14ac:dyDescent="0.2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52"/>
      <c r="AU576" s="52"/>
      <c r="AV576" s="52"/>
    </row>
    <row r="577" spans="1:48" ht="15.75" customHeight="1" x14ac:dyDescent="0.2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52"/>
      <c r="AU577" s="52"/>
      <c r="AV577" s="52"/>
    </row>
    <row r="578" spans="1:48" ht="15.75" customHeight="1" x14ac:dyDescent="0.2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  <c r="AU578" s="52"/>
      <c r="AV578" s="52"/>
    </row>
    <row r="579" spans="1:48" ht="15.75" customHeight="1" x14ac:dyDescent="0.2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  <c r="AU579" s="52"/>
      <c r="AV579" s="52"/>
    </row>
    <row r="580" spans="1:48" ht="15.75" customHeight="1" x14ac:dyDescent="0.2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52"/>
      <c r="AU580" s="52"/>
      <c r="AV580" s="52"/>
    </row>
    <row r="581" spans="1:48" ht="15.75" customHeight="1" x14ac:dyDescent="0.2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</row>
    <row r="582" spans="1:48" ht="15.75" customHeight="1" x14ac:dyDescent="0.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  <c r="AU582" s="52"/>
      <c r="AV582" s="52"/>
    </row>
    <row r="583" spans="1:48" ht="15.75" customHeight="1" x14ac:dyDescent="0.2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52"/>
      <c r="AU583" s="52"/>
      <c r="AV583" s="52"/>
    </row>
    <row r="584" spans="1:48" ht="15.75" customHeight="1" x14ac:dyDescent="0.2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52"/>
      <c r="AU584" s="52"/>
      <c r="AV584" s="52"/>
    </row>
    <row r="585" spans="1:48" ht="15.75" customHeight="1" x14ac:dyDescent="0.2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52"/>
      <c r="AU585" s="52"/>
      <c r="AV585" s="52"/>
    </row>
    <row r="586" spans="1:48" ht="15.75" customHeight="1" x14ac:dyDescent="0.2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  <c r="AU586" s="52"/>
      <c r="AV586" s="52"/>
    </row>
    <row r="587" spans="1:48" ht="15.75" customHeight="1" x14ac:dyDescent="0.2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52"/>
      <c r="AU587" s="52"/>
      <c r="AV587" s="52"/>
    </row>
    <row r="588" spans="1:48" ht="15.75" customHeight="1" x14ac:dyDescent="0.2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  <c r="AU588" s="52"/>
      <c r="AV588" s="52"/>
    </row>
    <row r="589" spans="1:48" ht="15.75" customHeight="1" x14ac:dyDescent="0.2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  <c r="AU589" s="52"/>
      <c r="AV589" s="52"/>
    </row>
    <row r="590" spans="1:48" ht="15.75" customHeight="1" x14ac:dyDescent="0.2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  <c r="AU590" s="52"/>
      <c r="AV590" s="52"/>
    </row>
    <row r="591" spans="1:48" ht="15.75" customHeight="1" x14ac:dyDescent="0.2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52"/>
      <c r="AU591" s="52"/>
      <c r="AV591" s="52"/>
    </row>
    <row r="592" spans="1:48" ht="15.75" customHeight="1" x14ac:dyDescent="0.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  <c r="AU592" s="52"/>
      <c r="AV592" s="52"/>
    </row>
    <row r="593" spans="1:48" ht="15.75" customHeight="1" x14ac:dyDescent="0.2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52"/>
      <c r="AU593" s="52"/>
      <c r="AV593" s="52"/>
    </row>
    <row r="594" spans="1:48" ht="15.75" customHeight="1" x14ac:dyDescent="0.2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52"/>
      <c r="AU594" s="52"/>
      <c r="AV594" s="52"/>
    </row>
    <row r="595" spans="1:48" ht="15.75" customHeight="1" x14ac:dyDescent="0.2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  <c r="AU595" s="52"/>
      <c r="AV595" s="52"/>
    </row>
    <row r="596" spans="1:48" ht="15.75" customHeight="1" x14ac:dyDescent="0.2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52"/>
      <c r="AU596" s="52"/>
      <c r="AV596" s="52"/>
    </row>
    <row r="597" spans="1:48" ht="15.75" customHeight="1" x14ac:dyDescent="0.2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  <c r="AU597" s="52"/>
      <c r="AV597" s="52"/>
    </row>
    <row r="598" spans="1:48" ht="15.75" customHeight="1" x14ac:dyDescent="0.2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52"/>
      <c r="AU598" s="52"/>
      <c r="AV598" s="52"/>
    </row>
    <row r="599" spans="1:48" ht="15.75" customHeight="1" x14ac:dyDescent="0.2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52"/>
      <c r="AU599" s="52"/>
      <c r="AV599" s="52"/>
    </row>
    <row r="600" spans="1:48" ht="15.75" customHeight="1" x14ac:dyDescent="0.2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52"/>
      <c r="AU600" s="52"/>
      <c r="AV600" s="52"/>
    </row>
    <row r="601" spans="1:48" ht="15.75" customHeight="1" x14ac:dyDescent="0.2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52"/>
      <c r="AU601" s="52"/>
      <c r="AV601" s="52"/>
    </row>
    <row r="602" spans="1:48" ht="15.75" customHeight="1" x14ac:dyDescent="0.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  <c r="AU602" s="52"/>
      <c r="AV602" s="52"/>
    </row>
    <row r="603" spans="1:48" ht="15.75" customHeight="1" x14ac:dyDescent="0.2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52"/>
      <c r="AU603" s="52"/>
      <c r="AV603" s="52"/>
    </row>
    <row r="604" spans="1:48" ht="15.75" customHeight="1" x14ac:dyDescent="0.2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52"/>
      <c r="AU604" s="52"/>
      <c r="AV604" s="52"/>
    </row>
    <row r="605" spans="1:48" ht="15.75" customHeight="1" x14ac:dyDescent="0.2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52"/>
      <c r="AU605" s="52"/>
      <c r="AV605" s="52"/>
    </row>
    <row r="606" spans="1:48" ht="15.75" customHeight="1" x14ac:dyDescent="0.2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52"/>
      <c r="AU606" s="52"/>
      <c r="AV606" s="52"/>
    </row>
    <row r="607" spans="1:48" ht="15.75" customHeight="1" x14ac:dyDescent="0.2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52"/>
      <c r="AU607" s="52"/>
      <c r="AV607" s="52"/>
    </row>
    <row r="608" spans="1:48" ht="15.75" customHeight="1" x14ac:dyDescent="0.2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52"/>
      <c r="AU608" s="52"/>
      <c r="AV608" s="52"/>
    </row>
    <row r="609" spans="1:48" ht="15.75" customHeight="1" x14ac:dyDescent="0.2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52"/>
      <c r="AU609" s="52"/>
      <c r="AV609" s="52"/>
    </row>
    <row r="610" spans="1:48" ht="15.75" customHeight="1" x14ac:dyDescent="0.2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52"/>
      <c r="AU610" s="52"/>
      <c r="AV610" s="52"/>
    </row>
    <row r="611" spans="1:48" ht="15.75" customHeight="1" x14ac:dyDescent="0.2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52"/>
      <c r="AU611" s="52"/>
      <c r="AV611" s="52"/>
    </row>
    <row r="612" spans="1:48" ht="15.75" customHeight="1" x14ac:dyDescent="0.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52"/>
      <c r="AU612" s="52"/>
      <c r="AV612" s="52"/>
    </row>
    <row r="613" spans="1:48" ht="15.75" customHeight="1" x14ac:dyDescent="0.2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52"/>
      <c r="AU613" s="52"/>
      <c r="AV613" s="52"/>
    </row>
    <row r="614" spans="1:48" ht="15.75" customHeight="1" x14ac:dyDescent="0.2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52"/>
      <c r="AU614" s="52"/>
      <c r="AV614" s="52"/>
    </row>
    <row r="615" spans="1:48" ht="15.75" customHeight="1" x14ac:dyDescent="0.2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52"/>
      <c r="AU615" s="52"/>
      <c r="AV615" s="52"/>
    </row>
    <row r="616" spans="1:48" ht="15.75" customHeight="1" x14ac:dyDescent="0.2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52"/>
      <c r="AU616" s="52"/>
      <c r="AV616" s="52"/>
    </row>
    <row r="617" spans="1:48" ht="15.75" customHeight="1" x14ac:dyDescent="0.2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52"/>
      <c r="AU617" s="52"/>
      <c r="AV617" s="52"/>
    </row>
    <row r="618" spans="1:48" ht="15.75" customHeight="1" x14ac:dyDescent="0.2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52"/>
      <c r="AU618" s="52"/>
      <c r="AV618" s="52"/>
    </row>
    <row r="619" spans="1:48" ht="15.75" customHeight="1" x14ac:dyDescent="0.2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52"/>
      <c r="AU619" s="52"/>
      <c r="AV619" s="52"/>
    </row>
    <row r="620" spans="1:48" ht="15.75" customHeight="1" x14ac:dyDescent="0.2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52"/>
      <c r="AU620" s="52"/>
      <c r="AV620" s="52"/>
    </row>
    <row r="621" spans="1:48" ht="15.75" customHeight="1" x14ac:dyDescent="0.2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52"/>
      <c r="AU621" s="52"/>
      <c r="AV621" s="52"/>
    </row>
    <row r="622" spans="1:48" ht="15.75" customHeight="1" x14ac:dyDescent="0.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52"/>
      <c r="AU622" s="52"/>
      <c r="AV622" s="52"/>
    </row>
    <row r="623" spans="1:48" ht="15.75" customHeight="1" x14ac:dyDescent="0.2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52"/>
      <c r="AU623" s="52"/>
      <c r="AV623" s="52"/>
    </row>
    <row r="624" spans="1:48" ht="15.75" customHeight="1" x14ac:dyDescent="0.2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52"/>
      <c r="AU624" s="52"/>
      <c r="AV624" s="52"/>
    </row>
    <row r="625" spans="1:48" ht="15.75" customHeight="1" x14ac:dyDescent="0.2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52"/>
      <c r="AU625" s="52"/>
      <c r="AV625" s="52"/>
    </row>
    <row r="626" spans="1:48" ht="15.75" customHeight="1" x14ac:dyDescent="0.2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  <c r="AU626" s="52"/>
      <c r="AV626" s="52"/>
    </row>
    <row r="627" spans="1:48" ht="15.75" customHeight="1" x14ac:dyDescent="0.2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52"/>
      <c r="AU627" s="52"/>
      <c r="AV627" s="52"/>
    </row>
    <row r="628" spans="1:48" ht="15.75" customHeight="1" x14ac:dyDescent="0.2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52"/>
      <c r="AU628" s="52"/>
      <c r="AV628" s="52"/>
    </row>
    <row r="629" spans="1:48" ht="15.75" customHeight="1" x14ac:dyDescent="0.2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52"/>
      <c r="AU629" s="52"/>
      <c r="AV629" s="52"/>
    </row>
    <row r="630" spans="1:48" ht="15.75" customHeight="1" x14ac:dyDescent="0.2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52"/>
      <c r="AU630" s="52"/>
      <c r="AV630" s="52"/>
    </row>
    <row r="631" spans="1:48" ht="15.75" customHeight="1" x14ac:dyDescent="0.2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52"/>
      <c r="AU631" s="52"/>
      <c r="AV631" s="52"/>
    </row>
    <row r="632" spans="1:48" ht="15.75" customHeight="1" x14ac:dyDescent="0.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52"/>
      <c r="AU632" s="52"/>
      <c r="AV632" s="52"/>
    </row>
    <row r="633" spans="1:48" ht="15.75" customHeight="1" x14ac:dyDescent="0.2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52"/>
      <c r="AU633" s="52"/>
      <c r="AV633" s="52"/>
    </row>
    <row r="634" spans="1:48" ht="15.75" customHeight="1" x14ac:dyDescent="0.2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52"/>
      <c r="AU634" s="52"/>
      <c r="AV634" s="52"/>
    </row>
    <row r="635" spans="1:48" ht="15.75" customHeight="1" x14ac:dyDescent="0.2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52"/>
      <c r="AU635" s="52"/>
      <c r="AV635" s="52"/>
    </row>
    <row r="636" spans="1:48" ht="15.75" customHeight="1" x14ac:dyDescent="0.2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52"/>
      <c r="AU636" s="52"/>
      <c r="AV636" s="52"/>
    </row>
    <row r="637" spans="1:48" ht="15.75" customHeight="1" x14ac:dyDescent="0.2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52"/>
      <c r="AU637" s="52"/>
      <c r="AV637" s="52"/>
    </row>
    <row r="638" spans="1:48" ht="15.75" customHeight="1" x14ac:dyDescent="0.2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52"/>
      <c r="AU638" s="52"/>
      <c r="AV638" s="52"/>
    </row>
    <row r="639" spans="1:48" ht="15.75" customHeight="1" x14ac:dyDescent="0.2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52"/>
      <c r="AU639" s="52"/>
      <c r="AV639" s="52"/>
    </row>
    <row r="640" spans="1:48" ht="15.75" customHeight="1" x14ac:dyDescent="0.2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  <c r="AU640" s="52"/>
      <c r="AV640" s="52"/>
    </row>
    <row r="641" spans="1:48" ht="15.75" customHeight="1" x14ac:dyDescent="0.2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  <c r="AU641" s="52"/>
      <c r="AV641" s="52"/>
    </row>
    <row r="642" spans="1:48" ht="15.75" customHeight="1" x14ac:dyDescent="0.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  <c r="AU642" s="52"/>
      <c r="AV642" s="52"/>
    </row>
    <row r="643" spans="1:48" ht="15.75" customHeight="1" x14ac:dyDescent="0.2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  <c r="AU643" s="52"/>
      <c r="AV643" s="52"/>
    </row>
    <row r="644" spans="1:48" ht="15.75" customHeight="1" x14ac:dyDescent="0.2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</row>
    <row r="645" spans="1:48" ht="15.75" customHeight="1" x14ac:dyDescent="0.2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52"/>
      <c r="AU645" s="52"/>
      <c r="AV645" s="52"/>
    </row>
    <row r="646" spans="1:48" ht="15.75" customHeight="1" x14ac:dyDescent="0.2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52"/>
      <c r="AU646" s="52"/>
      <c r="AV646" s="52"/>
    </row>
    <row r="647" spans="1:48" ht="15.75" customHeight="1" x14ac:dyDescent="0.2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  <c r="AU647" s="52"/>
      <c r="AV647" s="52"/>
    </row>
    <row r="648" spans="1:48" ht="15.75" customHeight="1" x14ac:dyDescent="0.2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52"/>
      <c r="AU648" s="52"/>
      <c r="AV648" s="52"/>
    </row>
    <row r="649" spans="1:48" ht="15.75" customHeight="1" x14ac:dyDescent="0.2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52"/>
      <c r="AU649" s="52"/>
      <c r="AV649" s="52"/>
    </row>
    <row r="650" spans="1:48" ht="15.75" customHeight="1" x14ac:dyDescent="0.2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  <c r="AU650" s="52"/>
      <c r="AV650" s="52"/>
    </row>
    <row r="651" spans="1:48" ht="15.75" customHeight="1" x14ac:dyDescent="0.2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52"/>
      <c r="AU651" s="52"/>
      <c r="AV651" s="52"/>
    </row>
    <row r="652" spans="1:48" ht="15.75" customHeight="1" x14ac:dyDescent="0.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52"/>
      <c r="AU652" s="52"/>
      <c r="AV652" s="52"/>
    </row>
    <row r="653" spans="1:48" ht="15.75" customHeight="1" x14ac:dyDescent="0.2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52"/>
      <c r="AU653" s="52"/>
      <c r="AV653" s="52"/>
    </row>
    <row r="654" spans="1:48" ht="15.75" customHeight="1" x14ac:dyDescent="0.2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52"/>
      <c r="AU654" s="52"/>
      <c r="AV654" s="52"/>
    </row>
    <row r="655" spans="1:48" ht="15.75" customHeight="1" x14ac:dyDescent="0.2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52"/>
      <c r="AU655" s="52"/>
      <c r="AV655" s="52"/>
    </row>
    <row r="656" spans="1:48" ht="15.75" customHeight="1" x14ac:dyDescent="0.2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52"/>
      <c r="AU656" s="52"/>
      <c r="AV656" s="52"/>
    </row>
    <row r="657" spans="1:48" ht="15.75" customHeight="1" x14ac:dyDescent="0.2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52"/>
      <c r="AU657" s="52"/>
      <c r="AV657" s="52"/>
    </row>
    <row r="658" spans="1:48" ht="15.75" customHeight="1" x14ac:dyDescent="0.2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52"/>
      <c r="AU658" s="52"/>
      <c r="AV658" s="52"/>
    </row>
    <row r="659" spans="1:48" ht="15.75" customHeight="1" x14ac:dyDescent="0.2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52"/>
      <c r="AU659" s="52"/>
      <c r="AV659" s="52"/>
    </row>
    <row r="660" spans="1:48" ht="15.75" customHeight="1" x14ac:dyDescent="0.2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52"/>
      <c r="AU660" s="52"/>
      <c r="AV660" s="52"/>
    </row>
    <row r="661" spans="1:48" ht="15.75" customHeight="1" x14ac:dyDescent="0.2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52"/>
      <c r="AU661" s="52"/>
      <c r="AV661" s="52"/>
    </row>
    <row r="662" spans="1:48" ht="15.75" customHeight="1" x14ac:dyDescent="0.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52"/>
    </row>
    <row r="663" spans="1:48" ht="15.75" customHeight="1" x14ac:dyDescent="0.2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  <c r="AU663" s="52"/>
      <c r="AV663" s="52"/>
    </row>
    <row r="664" spans="1:48" ht="15.75" customHeight="1" x14ac:dyDescent="0.2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52"/>
      <c r="AU664" s="52"/>
      <c r="AV664" s="52"/>
    </row>
    <row r="665" spans="1:48" ht="15.75" customHeight="1" x14ac:dyDescent="0.2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52"/>
      <c r="AU665" s="52"/>
      <c r="AV665" s="52"/>
    </row>
    <row r="666" spans="1:48" ht="15.75" customHeight="1" x14ac:dyDescent="0.2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52"/>
      <c r="AU666" s="52"/>
      <c r="AV666" s="52"/>
    </row>
    <row r="667" spans="1:48" ht="15.75" customHeight="1" x14ac:dyDescent="0.2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52"/>
      <c r="AU667" s="52"/>
      <c r="AV667" s="52"/>
    </row>
    <row r="668" spans="1:48" ht="15.75" customHeight="1" x14ac:dyDescent="0.2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52"/>
      <c r="AU668" s="52"/>
      <c r="AV668" s="52"/>
    </row>
    <row r="669" spans="1:48" ht="15.75" customHeight="1" x14ac:dyDescent="0.2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52"/>
      <c r="AU669" s="52"/>
      <c r="AV669" s="52"/>
    </row>
    <row r="670" spans="1:48" ht="15.75" customHeight="1" x14ac:dyDescent="0.2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  <c r="AU670" s="52"/>
      <c r="AV670" s="52"/>
    </row>
    <row r="671" spans="1:48" ht="15.75" customHeight="1" x14ac:dyDescent="0.2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52"/>
      <c r="AU671" s="52"/>
      <c r="AV671" s="52"/>
    </row>
    <row r="672" spans="1:48" ht="15.75" customHeight="1" x14ac:dyDescent="0.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52"/>
      <c r="AU672" s="52"/>
      <c r="AV672" s="52"/>
    </row>
    <row r="673" spans="1:48" ht="15.75" customHeight="1" x14ac:dyDescent="0.2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52"/>
      <c r="AU673" s="52"/>
      <c r="AV673" s="52"/>
    </row>
    <row r="674" spans="1:48" ht="15.75" customHeight="1" x14ac:dyDescent="0.2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52"/>
      <c r="AU674" s="52"/>
      <c r="AV674" s="52"/>
    </row>
    <row r="675" spans="1:48" ht="15.75" customHeight="1" x14ac:dyDescent="0.2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52"/>
      <c r="AU675" s="52"/>
      <c r="AV675" s="52"/>
    </row>
    <row r="676" spans="1:48" ht="15.75" customHeight="1" x14ac:dyDescent="0.2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52"/>
      <c r="AU676" s="52"/>
      <c r="AV676" s="52"/>
    </row>
    <row r="677" spans="1:48" ht="15.75" customHeight="1" x14ac:dyDescent="0.2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52"/>
      <c r="AU677" s="52"/>
      <c r="AV677" s="52"/>
    </row>
    <row r="678" spans="1:48" ht="15.75" customHeight="1" x14ac:dyDescent="0.2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52"/>
      <c r="AU678" s="52"/>
      <c r="AV678" s="52"/>
    </row>
    <row r="679" spans="1:48" ht="15.75" customHeight="1" x14ac:dyDescent="0.2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52"/>
      <c r="AU679" s="52"/>
      <c r="AV679" s="52"/>
    </row>
    <row r="680" spans="1:48" ht="15.75" customHeight="1" x14ac:dyDescent="0.2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52"/>
      <c r="AU680" s="52"/>
      <c r="AV680" s="52"/>
    </row>
    <row r="681" spans="1:48" ht="15.75" customHeight="1" x14ac:dyDescent="0.2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52"/>
      <c r="AU681" s="52"/>
      <c r="AV681" s="52"/>
    </row>
    <row r="682" spans="1:48" ht="15.75" customHeight="1" x14ac:dyDescent="0.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52"/>
      <c r="AU682" s="52"/>
      <c r="AV682" s="52"/>
    </row>
    <row r="683" spans="1:48" ht="15.75" customHeight="1" x14ac:dyDescent="0.2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52"/>
      <c r="AU683" s="52"/>
      <c r="AV683" s="52"/>
    </row>
    <row r="684" spans="1:48" ht="15.75" customHeight="1" x14ac:dyDescent="0.2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52"/>
      <c r="AU684" s="52"/>
      <c r="AV684" s="52"/>
    </row>
    <row r="685" spans="1:48" ht="15.75" customHeight="1" x14ac:dyDescent="0.2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52"/>
      <c r="AU685" s="52"/>
      <c r="AV685" s="52"/>
    </row>
    <row r="686" spans="1:48" ht="15.75" customHeight="1" x14ac:dyDescent="0.2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  <c r="AU686" s="52"/>
      <c r="AV686" s="52"/>
    </row>
    <row r="687" spans="1:48" ht="15.75" customHeight="1" x14ac:dyDescent="0.2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  <c r="AU687" s="52"/>
      <c r="AV687" s="52"/>
    </row>
    <row r="688" spans="1:48" ht="15.75" customHeight="1" x14ac:dyDescent="0.2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52"/>
      <c r="AU688" s="52"/>
      <c r="AV688" s="52"/>
    </row>
    <row r="689" spans="1:48" ht="15.75" customHeight="1" x14ac:dyDescent="0.2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52"/>
      <c r="AU689" s="52"/>
      <c r="AV689" s="52"/>
    </row>
    <row r="690" spans="1:48" ht="15.75" customHeight="1" x14ac:dyDescent="0.2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52"/>
      <c r="AU690" s="52"/>
      <c r="AV690" s="52"/>
    </row>
    <row r="691" spans="1:48" ht="15.75" customHeight="1" x14ac:dyDescent="0.2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52"/>
      <c r="AU691" s="52"/>
      <c r="AV691" s="52"/>
    </row>
    <row r="692" spans="1:48" ht="15.75" customHeight="1" x14ac:dyDescent="0.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52"/>
      <c r="AU692" s="52"/>
      <c r="AV692" s="52"/>
    </row>
    <row r="693" spans="1:48" ht="15.75" customHeight="1" x14ac:dyDescent="0.2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52"/>
      <c r="AU693" s="52"/>
      <c r="AV693" s="52"/>
    </row>
    <row r="694" spans="1:48" ht="15.75" customHeight="1" x14ac:dyDescent="0.2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52"/>
      <c r="AU694" s="52"/>
      <c r="AV694" s="52"/>
    </row>
    <row r="695" spans="1:48" ht="15.75" customHeight="1" x14ac:dyDescent="0.2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52"/>
      <c r="AU695" s="52"/>
      <c r="AV695" s="52"/>
    </row>
    <row r="696" spans="1:48" ht="15.75" customHeight="1" x14ac:dyDescent="0.2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52"/>
      <c r="AU696" s="52"/>
      <c r="AV696" s="52"/>
    </row>
    <row r="697" spans="1:48" ht="15.75" customHeight="1" x14ac:dyDescent="0.2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52"/>
      <c r="AU697" s="52"/>
      <c r="AV697" s="52"/>
    </row>
    <row r="698" spans="1:48" ht="15.75" customHeight="1" x14ac:dyDescent="0.2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  <c r="AU698" s="52"/>
      <c r="AV698" s="52"/>
    </row>
    <row r="699" spans="1:48" ht="15.75" customHeight="1" x14ac:dyDescent="0.2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52"/>
      <c r="AU699" s="52"/>
      <c r="AV699" s="52"/>
    </row>
    <row r="700" spans="1:48" ht="15.75" customHeight="1" x14ac:dyDescent="0.2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52"/>
      <c r="AU700" s="52"/>
      <c r="AV700" s="52"/>
    </row>
    <row r="701" spans="1:48" ht="15.75" customHeight="1" x14ac:dyDescent="0.2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52"/>
      <c r="AU701" s="52"/>
      <c r="AV701" s="52"/>
    </row>
    <row r="702" spans="1:48" ht="15.75" customHeight="1" x14ac:dyDescent="0.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52"/>
      <c r="AU702" s="52"/>
      <c r="AV702" s="52"/>
    </row>
    <row r="703" spans="1:48" ht="15.75" customHeight="1" x14ac:dyDescent="0.2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  <c r="AU703" s="52"/>
      <c r="AV703" s="52"/>
    </row>
    <row r="704" spans="1:48" ht="15.75" customHeight="1" x14ac:dyDescent="0.2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52"/>
      <c r="AU704" s="52"/>
      <c r="AV704" s="52"/>
    </row>
    <row r="705" spans="1:48" ht="15.75" customHeight="1" x14ac:dyDescent="0.2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52"/>
      <c r="AU705" s="52"/>
      <c r="AV705" s="52"/>
    </row>
    <row r="706" spans="1:48" ht="15.75" customHeight="1" x14ac:dyDescent="0.2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52"/>
      <c r="AU706" s="52"/>
      <c r="AV706" s="52"/>
    </row>
    <row r="707" spans="1:48" ht="15.75" customHeight="1" x14ac:dyDescent="0.2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52"/>
      <c r="AU707" s="52"/>
      <c r="AV707" s="52"/>
    </row>
    <row r="708" spans="1:48" ht="15.75" customHeight="1" x14ac:dyDescent="0.2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52"/>
      <c r="AU708" s="52"/>
      <c r="AV708" s="52"/>
    </row>
    <row r="709" spans="1:48" ht="15.75" customHeight="1" x14ac:dyDescent="0.2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52"/>
      <c r="AU709" s="52"/>
      <c r="AV709" s="52"/>
    </row>
    <row r="710" spans="1:48" ht="15.75" customHeight="1" x14ac:dyDescent="0.2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52"/>
      <c r="AU710" s="52"/>
      <c r="AV710" s="52"/>
    </row>
    <row r="711" spans="1:48" ht="15.75" customHeight="1" x14ac:dyDescent="0.2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  <c r="AU711" s="52"/>
      <c r="AV711" s="52"/>
    </row>
    <row r="712" spans="1:48" ht="15.75" customHeight="1" x14ac:dyDescent="0.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52"/>
      <c r="AU712" s="52"/>
      <c r="AV712" s="52"/>
    </row>
    <row r="713" spans="1:48" ht="15.75" customHeight="1" x14ac:dyDescent="0.2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  <c r="AU713" s="52"/>
      <c r="AV713" s="52"/>
    </row>
    <row r="714" spans="1:48" ht="15.75" customHeight="1" x14ac:dyDescent="0.2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52"/>
      <c r="AU714" s="52"/>
      <c r="AV714" s="52"/>
    </row>
    <row r="715" spans="1:48" ht="15.75" customHeight="1" x14ac:dyDescent="0.2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52"/>
      <c r="AU715" s="52"/>
      <c r="AV715" s="52"/>
    </row>
    <row r="716" spans="1:48" ht="15.75" customHeight="1" x14ac:dyDescent="0.2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52"/>
      <c r="AU716" s="52"/>
      <c r="AV716" s="52"/>
    </row>
    <row r="717" spans="1:48" ht="15.75" customHeight="1" x14ac:dyDescent="0.2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  <c r="AU717" s="52"/>
      <c r="AV717" s="52"/>
    </row>
    <row r="718" spans="1:48" ht="15.75" customHeight="1" x14ac:dyDescent="0.2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52"/>
      <c r="AU718" s="52"/>
      <c r="AV718" s="52"/>
    </row>
    <row r="719" spans="1:48" ht="15.75" customHeight="1" x14ac:dyDescent="0.2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52"/>
      <c r="AU719" s="52"/>
      <c r="AV719" s="52"/>
    </row>
    <row r="720" spans="1:48" ht="15.75" customHeight="1" x14ac:dyDescent="0.2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  <c r="AU720" s="52"/>
      <c r="AV720" s="52"/>
    </row>
    <row r="721" spans="1:48" ht="15.75" customHeight="1" x14ac:dyDescent="0.2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  <c r="AU721" s="52"/>
      <c r="AV721" s="52"/>
    </row>
    <row r="722" spans="1:48" ht="15.75" customHeight="1" x14ac:dyDescent="0.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52"/>
      <c r="AU722" s="52"/>
      <c r="AV722" s="52"/>
    </row>
    <row r="723" spans="1:48" ht="15.75" customHeight="1" x14ac:dyDescent="0.2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  <c r="AU723" s="52"/>
      <c r="AV723" s="52"/>
    </row>
    <row r="724" spans="1:48" ht="15.75" customHeight="1" x14ac:dyDescent="0.2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52"/>
      <c r="AU724" s="52"/>
      <c r="AV724" s="52"/>
    </row>
    <row r="725" spans="1:48" ht="15.75" customHeight="1" x14ac:dyDescent="0.2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</row>
    <row r="726" spans="1:48" ht="15.75" customHeight="1" x14ac:dyDescent="0.2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  <c r="AU726" s="52"/>
      <c r="AV726" s="52"/>
    </row>
    <row r="727" spans="1:48" ht="15.75" customHeight="1" x14ac:dyDescent="0.2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52"/>
      <c r="AU727" s="52"/>
      <c r="AV727" s="52"/>
    </row>
    <row r="728" spans="1:48" ht="15.75" customHeight="1" x14ac:dyDescent="0.2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  <c r="AU728" s="52"/>
      <c r="AV728" s="52"/>
    </row>
    <row r="729" spans="1:48" ht="15.75" customHeight="1" x14ac:dyDescent="0.2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  <c r="AU729" s="52"/>
      <c r="AV729" s="52"/>
    </row>
    <row r="730" spans="1:48" ht="15.75" customHeight="1" x14ac:dyDescent="0.2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52"/>
      <c r="AU730" s="52"/>
      <c r="AV730" s="52"/>
    </row>
    <row r="731" spans="1:48" ht="15.75" customHeight="1" x14ac:dyDescent="0.2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52"/>
      <c r="AU731" s="52"/>
      <c r="AV731" s="52"/>
    </row>
    <row r="732" spans="1:48" ht="15.75" customHeight="1" x14ac:dyDescent="0.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52"/>
      <c r="AU732" s="52"/>
      <c r="AV732" s="52"/>
    </row>
    <row r="733" spans="1:48" ht="15.75" customHeight="1" x14ac:dyDescent="0.2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52"/>
      <c r="AU733" s="52"/>
      <c r="AV733" s="52"/>
    </row>
    <row r="734" spans="1:48" ht="15.75" customHeight="1" x14ac:dyDescent="0.2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52"/>
      <c r="AU734" s="52"/>
      <c r="AV734" s="52"/>
    </row>
    <row r="735" spans="1:48" ht="15.75" customHeight="1" x14ac:dyDescent="0.2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  <c r="AU735" s="52"/>
      <c r="AV735" s="52"/>
    </row>
    <row r="736" spans="1:48" ht="15.75" customHeight="1" x14ac:dyDescent="0.2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52"/>
    </row>
    <row r="737" spans="1:48" ht="15.75" customHeight="1" x14ac:dyDescent="0.2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52"/>
    </row>
    <row r="738" spans="1:48" ht="15.75" customHeight="1" x14ac:dyDescent="0.2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52"/>
    </row>
    <row r="739" spans="1:48" ht="15.75" customHeight="1" x14ac:dyDescent="0.2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52"/>
    </row>
    <row r="740" spans="1:48" ht="15.75" customHeight="1" x14ac:dyDescent="0.2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52"/>
      <c r="AU740" s="52"/>
      <c r="AV740" s="52"/>
    </row>
    <row r="741" spans="1:48" ht="15.75" customHeight="1" x14ac:dyDescent="0.2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  <c r="AU741" s="52"/>
      <c r="AV741" s="52"/>
    </row>
    <row r="742" spans="1:48" ht="15.75" customHeight="1" x14ac:dyDescent="0.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52"/>
    </row>
    <row r="743" spans="1:48" ht="15.75" customHeight="1" x14ac:dyDescent="0.2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52"/>
    </row>
    <row r="744" spans="1:48" ht="15.75" customHeight="1" x14ac:dyDescent="0.2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52"/>
    </row>
    <row r="745" spans="1:48" ht="15.75" customHeight="1" x14ac:dyDescent="0.2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  <c r="AU745" s="52"/>
      <c r="AV745" s="52"/>
    </row>
    <row r="746" spans="1:48" ht="15.75" customHeight="1" x14ac:dyDescent="0.2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52"/>
    </row>
    <row r="747" spans="1:48" ht="15.75" customHeight="1" x14ac:dyDescent="0.2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</row>
    <row r="748" spans="1:48" ht="15.75" customHeight="1" x14ac:dyDescent="0.2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52"/>
    </row>
    <row r="749" spans="1:48" ht="15.75" customHeight="1" x14ac:dyDescent="0.2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</row>
    <row r="750" spans="1:48" ht="15.75" customHeight="1" x14ac:dyDescent="0.2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52"/>
      <c r="AU750" s="52"/>
      <c r="AV750" s="52"/>
    </row>
    <row r="751" spans="1:48" ht="15.75" customHeight="1" x14ac:dyDescent="0.2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52"/>
    </row>
    <row r="752" spans="1:48" ht="15.75" customHeight="1" x14ac:dyDescent="0.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52"/>
    </row>
    <row r="753" spans="1:48" ht="15.75" customHeight="1" x14ac:dyDescent="0.2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52"/>
    </row>
    <row r="754" spans="1:48" ht="15.75" customHeight="1" x14ac:dyDescent="0.2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52"/>
    </row>
    <row r="755" spans="1:48" ht="15.75" customHeight="1" x14ac:dyDescent="0.2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52"/>
      <c r="AU755" s="52"/>
      <c r="AV755" s="52"/>
    </row>
    <row r="756" spans="1:48" ht="15.75" customHeight="1" x14ac:dyDescent="0.2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52"/>
    </row>
    <row r="757" spans="1:48" ht="15.75" customHeight="1" x14ac:dyDescent="0.2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52"/>
    </row>
    <row r="758" spans="1:48" ht="15.75" customHeight="1" x14ac:dyDescent="0.2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52"/>
    </row>
    <row r="759" spans="1:48" ht="15.75" customHeight="1" x14ac:dyDescent="0.2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52"/>
    </row>
    <row r="760" spans="1:48" ht="15.75" customHeight="1" x14ac:dyDescent="0.2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  <c r="AU760" s="52"/>
      <c r="AV760" s="52"/>
    </row>
    <row r="761" spans="1:48" ht="15.75" customHeight="1" x14ac:dyDescent="0.2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52"/>
    </row>
    <row r="762" spans="1:48" ht="15.75" customHeight="1" x14ac:dyDescent="0.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52"/>
      <c r="AU762" s="52"/>
      <c r="AV762" s="52"/>
    </row>
    <row r="763" spans="1:48" ht="15.75" customHeight="1" x14ac:dyDescent="0.2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52"/>
      <c r="AU763" s="52"/>
      <c r="AV763" s="52"/>
    </row>
    <row r="764" spans="1:48" ht="15.75" customHeight="1" x14ac:dyDescent="0.2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52"/>
      <c r="AU764" s="52"/>
      <c r="AV764" s="52"/>
    </row>
    <row r="765" spans="1:48" ht="15.75" customHeight="1" x14ac:dyDescent="0.2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52"/>
      <c r="AU765" s="52"/>
      <c r="AV765" s="52"/>
    </row>
    <row r="766" spans="1:48" ht="15.75" customHeight="1" x14ac:dyDescent="0.2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52"/>
    </row>
    <row r="767" spans="1:48" ht="15.75" customHeight="1" x14ac:dyDescent="0.2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52"/>
    </row>
    <row r="768" spans="1:48" ht="15.75" customHeight="1" x14ac:dyDescent="0.2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52"/>
    </row>
    <row r="769" spans="1:48" ht="15.75" customHeight="1" x14ac:dyDescent="0.2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52"/>
    </row>
    <row r="770" spans="1:48" ht="15.75" customHeight="1" x14ac:dyDescent="0.2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  <c r="AU770" s="52"/>
      <c r="AV770" s="52"/>
    </row>
    <row r="771" spans="1:48" ht="15.75" customHeight="1" x14ac:dyDescent="0.2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52"/>
    </row>
    <row r="772" spans="1:48" ht="15.75" customHeight="1" x14ac:dyDescent="0.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52"/>
    </row>
    <row r="773" spans="1:48" ht="15.75" customHeight="1" x14ac:dyDescent="0.2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52"/>
    </row>
    <row r="774" spans="1:48" ht="15.75" customHeight="1" x14ac:dyDescent="0.2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52"/>
    </row>
    <row r="775" spans="1:48" ht="15.75" customHeight="1" x14ac:dyDescent="0.2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52"/>
      <c r="AU775" s="52"/>
      <c r="AV775" s="52"/>
    </row>
    <row r="776" spans="1:48" ht="15.75" customHeight="1" x14ac:dyDescent="0.2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  <c r="AU776" s="52"/>
      <c r="AV776" s="52"/>
    </row>
    <row r="777" spans="1:48" ht="15.75" customHeight="1" x14ac:dyDescent="0.2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52"/>
      <c r="AU777" s="52"/>
      <c r="AV777" s="52"/>
    </row>
    <row r="778" spans="1:48" ht="15.75" customHeight="1" x14ac:dyDescent="0.2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  <c r="AU778" s="52"/>
      <c r="AV778" s="52"/>
    </row>
    <row r="779" spans="1:48" ht="15.75" customHeight="1" x14ac:dyDescent="0.2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  <c r="AU779" s="52"/>
      <c r="AV779" s="52"/>
    </row>
    <row r="780" spans="1:48" ht="15.75" customHeight="1" x14ac:dyDescent="0.2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  <c r="AU780" s="52"/>
      <c r="AV780" s="52"/>
    </row>
    <row r="781" spans="1:48" ht="15.75" customHeight="1" x14ac:dyDescent="0.2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52"/>
      <c r="AU781" s="52"/>
      <c r="AV781" s="52"/>
    </row>
    <row r="782" spans="1:48" ht="15.75" customHeight="1" x14ac:dyDescent="0.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52"/>
      <c r="AU782" s="52"/>
      <c r="AV782" s="52"/>
    </row>
    <row r="783" spans="1:48" ht="15.75" customHeight="1" x14ac:dyDescent="0.2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</row>
    <row r="784" spans="1:48" ht="15.75" customHeight="1" x14ac:dyDescent="0.2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52"/>
      <c r="AU784" s="52"/>
      <c r="AV784" s="52"/>
    </row>
    <row r="785" spans="1:48" ht="15.75" customHeight="1" x14ac:dyDescent="0.2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52"/>
      <c r="AU785" s="52"/>
      <c r="AV785" s="52"/>
    </row>
    <row r="786" spans="1:48" ht="15.75" customHeight="1" x14ac:dyDescent="0.2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  <c r="AU786" s="52"/>
      <c r="AV786" s="52"/>
    </row>
    <row r="787" spans="1:48" ht="15.75" customHeight="1" x14ac:dyDescent="0.2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  <c r="AU787" s="52"/>
      <c r="AV787" s="52"/>
    </row>
    <row r="788" spans="1:48" ht="15.75" customHeight="1" x14ac:dyDescent="0.2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52"/>
      <c r="AU788" s="52"/>
      <c r="AV788" s="52"/>
    </row>
    <row r="789" spans="1:48" ht="15.75" customHeight="1" x14ac:dyDescent="0.2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52"/>
      <c r="AU789" s="52"/>
      <c r="AV789" s="52"/>
    </row>
    <row r="790" spans="1:48" ht="15.75" customHeight="1" x14ac:dyDescent="0.2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52"/>
      <c r="AU790" s="52"/>
      <c r="AV790" s="52"/>
    </row>
    <row r="791" spans="1:48" ht="15.75" customHeight="1" x14ac:dyDescent="0.2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  <c r="AU791" s="52"/>
      <c r="AV791" s="52"/>
    </row>
    <row r="792" spans="1:48" ht="15.75" customHeight="1" x14ac:dyDescent="0.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52"/>
      <c r="AU792" s="52"/>
      <c r="AV792" s="52"/>
    </row>
    <row r="793" spans="1:48" ht="15.75" customHeight="1" x14ac:dyDescent="0.2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52"/>
      <c r="AU793" s="52"/>
      <c r="AV793" s="52"/>
    </row>
    <row r="794" spans="1:48" ht="15.75" customHeight="1" x14ac:dyDescent="0.2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  <c r="AU794" s="52"/>
      <c r="AV794" s="52"/>
    </row>
    <row r="795" spans="1:48" ht="15.75" customHeight="1" x14ac:dyDescent="0.2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52"/>
    </row>
    <row r="796" spans="1:48" ht="15.75" customHeight="1" x14ac:dyDescent="0.2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  <c r="AU796" s="52"/>
      <c r="AV796" s="52"/>
    </row>
    <row r="797" spans="1:48" ht="15.75" customHeight="1" x14ac:dyDescent="0.2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  <c r="AU797" s="52"/>
      <c r="AV797" s="52"/>
    </row>
    <row r="798" spans="1:48" ht="15.75" customHeight="1" x14ac:dyDescent="0.2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  <c r="AU798" s="52"/>
      <c r="AV798" s="52"/>
    </row>
    <row r="799" spans="1:48" ht="15.75" customHeight="1" x14ac:dyDescent="0.2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  <c r="AU799" s="52"/>
      <c r="AV799" s="52"/>
    </row>
    <row r="800" spans="1:48" ht="15.75" customHeight="1" x14ac:dyDescent="0.2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  <c r="AU800" s="52"/>
      <c r="AV800" s="52"/>
    </row>
    <row r="801" spans="1:48" ht="15.75" customHeight="1" x14ac:dyDescent="0.2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  <c r="AU801" s="52"/>
      <c r="AV801" s="52"/>
    </row>
    <row r="802" spans="1:48" ht="15.75" customHeight="1" x14ac:dyDescent="0.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  <c r="AU802" s="52"/>
      <c r="AV802" s="52"/>
    </row>
    <row r="803" spans="1:48" ht="15.75" customHeight="1" x14ac:dyDescent="0.2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  <c r="AU803" s="52"/>
      <c r="AV803" s="52"/>
    </row>
    <row r="804" spans="1:48" ht="15.75" customHeight="1" x14ac:dyDescent="0.2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  <c r="AU804" s="52"/>
      <c r="AV804" s="52"/>
    </row>
    <row r="805" spans="1:48" ht="15.75" customHeight="1" x14ac:dyDescent="0.2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  <c r="AU805" s="52"/>
      <c r="AV805" s="52"/>
    </row>
    <row r="806" spans="1:48" ht="15.75" customHeight="1" x14ac:dyDescent="0.2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  <c r="AU806" s="52"/>
      <c r="AV806" s="52"/>
    </row>
    <row r="807" spans="1:48" ht="15.75" customHeight="1" x14ac:dyDescent="0.2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</row>
    <row r="808" spans="1:48" ht="15.75" customHeight="1" x14ac:dyDescent="0.2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  <c r="AU808" s="52"/>
      <c r="AV808" s="52"/>
    </row>
    <row r="809" spans="1:48" ht="15.75" customHeight="1" x14ac:dyDescent="0.2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  <c r="AU809" s="52"/>
      <c r="AV809" s="52"/>
    </row>
    <row r="810" spans="1:48" ht="15.75" customHeight="1" x14ac:dyDescent="0.2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  <c r="AU810" s="52"/>
      <c r="AV810" s="52"/>
    </row>
    <row r="811" spans="1:48" ht="15.75" customHeight="1" x14ac:dyDescent="0.2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  <c r="AU811" s="52"/>
      <c r="AV811" s="52"/>
    </row>
    <row r="812" spans="1:48" ht="15.75" customHeight="1" x14ac:dyDescent="0.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  <c r="AU812" s="52"/>
      <c r="AV812" s="52"/>
    </row>
    <row r="813" spans="1:48" ht="15.75" customHeight="1" x14ac:dyDescent="0.2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  <c r="AU813" s="52"/>
      <c r="AV813" s="52"/>
    </row>
    <row r="814" spans="1:48" ht="15.75" customHeight="1" x14ac:dyDescent="0.2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  <c r="AU814" s="52"/>
      <c r="AV814" s="52"/>
    </row>
    <row r="815" spans="1:48" ht="15.75" customHeight="1" x14ac:dyDescent="0.2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52"/>
      <c r="AU815" s="52"/>
      <c r="AV815" s="52"/>
    </row>
    <row r="816" spans="1:48" ht="15.75" customHeight="1" x14ac:dyDescent="0.2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52"/>
      <c r="AU816" s="52"/>
      <c r="AV816" s="52"/>
    </row>
    <row r="817" spans="1:48" ht="15.75" customHeight="1" x14ac:dyDescent="0.2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  <c r="AU817" s="52"/>
      <c r="AV817" s="52"/>
    </row>
    <row r="818" spans="1:48" ht="15.75" customHeight="1" x14ac:dyDescent="0.2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  <c r="AU818" s="52"/>
      <c r="AV818" s="52"/>
    </row>
    <row r="819" spans="1:48" ht="15.75" customHeight="1" x14ac:dyDescent="0.2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</row>
    <row r="820" spans="1:48" ht="15.75" customHeight="1" x14ac:dyDescent="0.2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  <c r="AU820" s="52"/>
      <c r="AV820" s="52"/>
    </row>
    <row r="821" spans="1:48" ht="15.75" customHeight="1" x14ac:dyDescent="0.2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  <c r="AU821" s="52"/>
      <c r="AV821" s="52"/>
    </row>
    <row r="822" spans="1:48" ht="15.75" customHeight="1" x14ac:dyDescent="0.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  <c r="AU822" s="52"/>
      <c r="AV822" s="52"/>
    </row>
    <row r="823" spans="1:48" ht="15.75" customHeight="1" x14ac:dyDescent="0.2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  <c r="AU823" s="52"/>
      <c r="AV823" s="52"/>
    </row>
    <row r="824" spans="1:48" ht="15.75" customHeight="1" x14ac:dyDescent="0.2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  <c r="AU824" s="52"/>
      <c r="AV824" s="52"/>
    </row>
    <row r="825" spans="1:48" ht="15.75" customHeight="1" x14ac:dyDescent="0.2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52"/>
      <c r="AU825" s="52"/>
      <c r="AV825" s="52"/>
    </row>
    <row r="826" spans="1:48" ht="15.75" customHeight="1" x14ac:dyDescent="0.2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  <c r="AU826" s="52"/>
      <c r="AV826" s="52"/>
    </row>
    <row r="827" spans="1:48" ht="15.75" customHeight="1" x14ac:dyDescent="0.2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  <c r="AU827" s="52"/>
      <c r="AV827" s="52"/>
    </row>
    <row r="828" spans="1:48" ht="15.75" customHeight="1" x14ac:dyDescent="0.2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  <c r="AU828" s="52"/>
      <c r="AV828" s="52"/>
    </row>
    <row r="829" spans="1:48" ht="15.75" customHeight="1" x14ac:dyDescent="0.2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</row>
    <row r="830" spans="1:48" ht="15.75" customHeight="1" x14ac:dyDescent="0.2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  <c r="AU830" s="52"/>
      <c r="AV830" s="52"/>
    </row>
    <row r="831" spans="1:48" ht="15.75" customHeight="1" x14ac:dyDescent="0.2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</row>
    <row r="832" spans="1:48" ht="15.75" customHeight="1" x14ac:dyDescent="0.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  <c r="AU832" s="52"/>
      <c r="AV832" s="52"/>
    </row>
    <row r="833" spans="1:48" ht="15.75" customHeight="1" x14ac:dyDescent="0.2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52"/>
      <c r="AU833" s="52"/>
      <c r="AV833" s="52"/>
    </row>
    <row r="834" spans="1:48" ht="15.75" customHeight="1" x14ac:dyDescent="0.2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52"/>
      <c r="AU834" s="52"/>
      <c r="AV834" s="52"/>
    </row>
    <row r="835" spans="1:48" ht="15.75" customHeight="1" x14ac:dyDescent="0.2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  <c r="AU835" s="52"/>
      <c r="AV835" s="52"/>
    </row>
    <row r="836" spans="1:48" ht="15.75" customHeight="1" x14ac:dyDescent="0.2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52"/>
      <c r="AU836" s="52"/>
      <c r="AV836" s="52"/>
    </row>
    <row r="837" spans="1:48" ht="15.75" customHeight="1" x14ac:dyDescent="0.2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</row>
    <row r="838" spans="1:48" ht="15.75" customHeight="1" x14ac:dyDescent="0.2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</row>
    <row r="839" spans="1:48" ht="15.75" customHeight="1" x14ac:dyDescent="0.2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  <c r="AU839" s="52"/>
      <c r="AV839" s="52"/>
    </row>
    <row r="840" spans="1:48" ht="15.75" customHeight="1" x14ac:dyDescent="0.2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</row>
    <row r="841" spans="1:48" ht="15.75" customHeight="1" x14ac:dyDescent="0.2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  <c r="AU841" s="52"/>
      <c r="AV841" s="52"/>
    </row>
    <row r="842" spans="1:48" ht="15.75" customHeight="1" x14ac:dyDescent="0.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  <c r="AU842" s="52"/>
      <c r="AV842" s="52"/>
    </row>
    <row r="843" spans="1:48" ht="15.75" customHeight="1" x14ac:dyDescent="0.2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</row>
    <row r="844" spans="1:48" ht="15.75" customHeight="1" x14ac:dyDescent="0.2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  <c r="AU844" s="52"/>
      <c r="AV844" s="52"/>
    </row>
    <row r="845" spans="1:48" ht="15.75" customHeight="1" x14ac:dyDescent="0.2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  <c r="AU845" s="52"/>
      <c r="AV845" s="52"/>
    </row>
    <row r="846" spans="1:48" ht="15.75" customHeight="1" x14ac:dyDescent="0.2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  <c r="AU846" s="52"/>
      <c r="AV846" s="52"/>
    </row>
    <row r="847" spans="1:48" ht="15.75" customHeight="1" x14ac:dyDescent="0.2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  <c r="AU847" s="52"/>
      <c r="AV847" s="52"/>
    </row>
    <row r="848" spans="1:48" ht="15.75" customHeight="1" x14ac:dyDescent="0.2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  <c r="AU848" s="52"/>
      <c r="AV848" s="52"/>
    </row>
    <row r="849" spans="1:48" ht="15.75" customHeight="1" x14ac:dyDescent="0.2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  <c r="AU849" s="52"/>
      <c r="AV849" s="52"/>
    </row>
    <row r="850" spans="1:48" ht="15.75" customHeight="1" x14ac:dyDescent="0.2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  <c r="AU850" s="52"/>
      <c r="AV850" s="52"/>
    </row>
    <row r="851" spans="1:48" ht="15.75" customHeight="1" x14ac:dyDescent="0.2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52"/>
      <c r="AU851" s="52"/>
      <c r="AV851" s="52"/>
    </row>
    <row r="852" spans="1:48" ht="15.75" customHeight="1" x14ac:dyDescent="0.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52"/>
      <c r="AU852" s="52"/>
      <c r="AV852" s="52"/>
    </row>
    <row r="853" spans="1:48" ht="15.75" customHeight="1" x14ac:dyDescent="0.2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52"/>
      <c r="AU853" s="52"/>
      <c r="AV853" s="52"/>
    </row>
    <row r="854" spans="1:48" ht="15.75" customHeight="1" x14ac:dyDescent="0.2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  <c r="AU854" s="52"/>
      <c r="AV854" s="52"/>
    </row>
    <row r="855" spans="1:48" ht="15.75" customHeight="1" x14ac:dyDescent="0.2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  <c r="AU855" s="52"/>
      <c r="AV855" s="52"/>
    </row>
    <row r="856" spans="1:48" ht="15.75" customHeight="1" x14ac:dyDescent="0.2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52"/>
      <c r="AU856" s="52"/>
      <c r="AV856" s="52"/>
    </row>
    <row r="857" spans="1:48" ht="15.75" customHeight="1" x14ac:dyDescent="0.2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52"/>
      <c r="AU857" s="52"/>
      <c r="AV857" s="52"/>
    </row>
    <row r="858" spans="1:48" ht="15.75" customHeight="1" x14ac:dyDescent="0.2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52"/>
      <c r="AU858" s="52"/>
      <c r="AV858" s="52"/>
    </row>
    <row r="859" spans="1:48" ht="15.75" customHeight="1" x14ac:dyDescent="0.2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52"/>
      <c r="AU859" s="52"/>
      <c r="AV859" s="52"/>
    </row>
    <row r="860" spans="1:48" ht="15.75" customHeight="1" x14ac:dyDescent="0.2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  <c r="AU860" s="52"/>
      <c r="AV860" s="52"/>
    </row>
    <row r="861" spans="1:48" ht="15.75" customHeight="1" x14ac:dyDescent="0.2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52"/>
      <c r="AU861" s="52"/>
      <c r="AV861" s="52"/>
    </row>
    <row r="862" spans="1:48" ht="15.75" customHeight="1" x14ac:dyDescent="0.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52"/>
      <c r="AU862" s="52"/>
      <c r="AV862" s="52"/>
    </row>
    <row r="863" spans="1:48" ht="15.75" customHeight="1" x14ac:dyDescent="0.2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52"/>
      <c r="AU863" s="52"/>
      <c r="AV863" s="52"/>
    </row>
    <row r="864" spans="1:48" ht="15.75" customHeight="1" x14ac:dyDescent="0.2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52"/>
      <c r="AU864" s="52"/>
      <c r="AV864" s="52"/>
    </row>
    <row r="865" spans="1:48" ht="15.75" customHeight="1" x14ac:dyDescent="0.2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52"/>
      <c r="AU865" s="52"/>
      <c r="AV865" s="52"/>
    </row>
    <row r="866" spans="1:48" ht="15.75" customHeight="1" x14ac:dyDescent="0.2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52"/>
      <c r="AU866" s="52"/>
      <c r="AV866" s="52"/>
    </row>
    <row r="867" spans="1:48" ht="15.75" customHeight="1" x14ac:dyDescent="0.2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  <c r="AU867" s="52"/>
      <c r="AV867" s="52"/>
    </row>
    <row r="868" spans="1:48" ht="15.75" customHeight="1" x14ac:dyDescent="0.2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52"/>
      <c r="AU868" s="52"/>
      <c r="AV868" s="52"/>
    </row>
    <row r="869" spans="1:48" ht="15.75" customHeight="1" x14ac:dyDescent="0.2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52"/>
      <c r="AU869" s="52"/>
      <c r="AV869" s="52"/>
    </row>
    <row r="870" spans="1:48" ht="15.75" customHeight="1" x14ac:dyDescent="0.2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52"/>
      <c r="AU870" s="52"/>
      <c r="AV870" s="52"/>
    </row>
    <row r="871" spans="1:48" ht="15.75" customHeight="1" x14ac:dyDescent="0.2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52"/>
      <c r="AU871" s="52"/>
      <c r="AV871" s="52"/>
    </row>
    <row r="872" spans="1:48" ht="15.75" customHeight="1" x14ac:dyDescent="0.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52"/>
      <c r="AU872" s="52"/>
      <c r="AV872" s="52"/>
    </row>
    <row r="873" spans="1:48" ht="15.75" customHeight="1" x14ac:dyDescent="0.2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52"/>
      <c r="AU873" s="52"/>
      <c r="AV873" s="52"/>
    </row>
    <row r="874" spans="1:48" ht="15.75" customHeight="1" x14ac:dyDescent="0.2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52"/>
    </row>
    <row r="875" spans="1:48" ht="15.75" customHeight="1" x14ac:dyDescent="0.2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52"/>
      <c r="AU875" s="52"/>
      <c r="AV875" s="52"/>
    </row>
    <row r="876" spans="1:48" ht="15.75" customHeight="1" x14ac:dyDescent="0.2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52"/>
      <c r="AU876" s="52"/>
      <c r="AV876" s="52"/>
    </row>
    <row r="877" spans="1:48" ht="15.75" customHeight="1" x14ac:dyDescent="0.2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52"/>
      <c r="AU877" s="52"/>
      <c r="AV877" s="52"/>
    </row>
    <row r="878" spans="1:48" ht="15.75" customHeight="1" x14ac:dyDescent="0.2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52"/>
      <c r="AU878" s="52"/>
      <c r="AV878" s="52"/>
    </row>
    <row r="879" spans="1:48" ht="15.75" customHeight="1" x14ac:dyDescent="0.2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  <c r="AU879" s="52"/>
      <c r="AV879" s="52"/>
    </row>
    <row r="880" spans="1:48" ht="15.75" customHeight="1" x14ac:dyDescent="0.2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52"/>
      <c r="AU880" s="52"/>
      <c r="AV880" s="52"/>
    </row>
    <row r="881" spans="1:48" ht="15.75" customHeight="1" x14ac:dyDescent="0.2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52"/>
      <c r="AU881" s="52"/>
      <c r="AV881" s="52"/>
    </row>
    <row r="882" spans="1:48" ht="15.75" customHeight="1" x14ac:dyDescent="0.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52"/>
      <c r="AU882" s="52"/>
      <c r="AV882" s="52"/>
    </row>
    <row r="883" spans="1:48" ht="15.75" customHeight="1" x14ac:dyDescent="0.2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52"/>
      <c r="AU883" s="52"/>
      <c r="AV883" s="52"/>
    </row>
    <row r="884" spans="1:48" ht="15.75" customHeight="1" x14ac:dyDescent="0.2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52"/>
      <c r="AU884" s="52"/>
      <c r="AV884" s="52"/>
    </row>
    <row r="885" spans="1:48" ht="15.75" customHeight="1" x14ac:dyDescent="0.2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52"/>
      <c r="AU885" s="52"/>
      <c r="AV885" s="52"/>
    </row>
    <row r="886" spans="1:48" ht="15.75" customHeight="1" x14ac:dyDescent="0.2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52"/>
      <c r="AU886" s="52"/>
      <c r="AV886" s="52"/>
    </row>
    <row r="887" spans="1:48" ht="15.75" customHeight="1" x14ac:dyDescent="0.2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52"/>
      <c r="AU887" s="52"/>
      <c r="AV887" s="52"/>
    </row>
    <row r="888" spans="1:48" ht="15.75" customHeight="1" x14ac:dyDescent="0.2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52"/>
      <c r="AU888" s="52"/>
      <c r="AV888" s="52"/>
    </row>
    <row r="889" spans="1:48" ht="15.75" customHeight="1" x14ac:dyDescent="0.2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</row>
    <row r="890" spans="1:48" ht="15.75" customHeight="1" x14ac:dyDescent="0.2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52"/>
      <c r="AU890" s="52"/>
      <c r="AV890" s="52"/>
    </row>
    <row r="891" spans="1:48" ht="15.75" customHeight="1" x14ac:dyDescent="0.2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  <c r="AU891" s="52"/>
      <c r="AV891" s="52"/>
    </row>
    <row r="892" spans="1:48" ht="15.75" customHeight="1" x14ac:dyDescent="0.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52"/>
      <c r="AU892" s="52"/>
      <c r="AV892" s="52"/>
    </row>
    <row r="893" spans="1:48" ht="15.75" customHeight="1" x14ac:dyDescent="0.2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52"/>
      <c r="AU893" s="52"/>
      <c r="AV893" s="52"/>
    </row>
    <row r="894" spans="1:48" ht="15.75" customHeight="1" x14ac:dyDescent="0.2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  <c r="AU894" s="52"/>
      <c r="AV894" s="52"/>
    </row>
    <row r="895" spans="1:48" ht="15.75" customHeight="1" x14ac:dyDescent="0.2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  <c r="AU895" s="52"/>
      <c r="AV895" s="52"/>
    </row>
    <row r="896" spans="1:48" ht="15.75" customHeight="1" x14ac:dyDescent="0.2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52"/>
      <c r="AU896" s="52"/>
      <c r="AV896" s="52"/>
    </row>
    <row r="897" spans="1:48" ht="15.75" customHeight="1" x14ac:dyDescent="0.2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52"/>
      <c r="AU897" s="52"/>
      <c r="AV897" s="52"/>
    </row>
    <row r="898" spans="1:48" ht="15.75" customHeight="1" x14ac:dyDescent="0.2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52"/>
      <c r="AU898" s="52"/>
      <c r="AV898" s="52"/>
    </row>
    <row r="899" spans="1:48" ht="15.75" customHeight="1" x14ac:dyDescent="0.2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52"/>
      <c r="AU899" s="52"/>
      <c r="AV899" s="52"/>
    </row>
    <row r="900" spans="1:48" ht="15.75" customHeight="1" x14ac:dyDescent="0.2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  <c r="AU900" s="52"/>
      <c r="AV900" s="52"/>
    </row>
    <row r="901" spans="1:48" ht="15.75" customHeight="1" x14ac:dyDescent="0.2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  <c r="AU901" s="52"/>
      <c r="AV901" s="52"/>
    </row>
    <row r="902" spans="1:48" ht="15.75" customHeight="1" x14ac:dyDescent="0.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52"/>
      <c r="AU902" s="52"/>
      <c r="AV902" s="52"/>
    </row>
    <row r="903" spans="1:48" ht="15.75" customHeight="1" x14ac:dyDescent="0.2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</row>
    <row r="904" spans="1:48" ht="15.75" customHeight="1" x14ac:dyDescent="0.2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52"/>
      <c r="AU904" s="52"/>
      <c r="AV904" s="52"/>
    </row>
    <row r="905" spans="1:48" ht="15.75" customHeight="1" x14ac:dyDescent="0.2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52"/>
      <c r="AU905" s="52"/>
      <c r="AV905" s="52"/>
    </row>
    <row r="906" spans="1:48" ht="15.75" customHeight="1" x14ac:dyDescent="0.2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52"/>
      <c r="AU906" s="52"/>
      <c r="AV906" s="52"/>
    </row>
    <row r="907" spans="1:48" ht="15.75" customHeight="1" x14ac:dyDescent="0.2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  <c r="AU907" s="52"/>
      <c r="AV907" s="52"/>
    </row>
    <row r="908" spans="1:48" ht="15.75" customHeight="1" x14ac:dyDescent="0.2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52"/>
      <c r="AU908" s="52"/>
      <c r="AV908" s="52"/>
    </row>
    <row r="909" spans="1:48" ht="15.75" customHeight="1" x14ac:dyDescent="0.2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52"/>
      <c r="AU909" s="52"/>
      <c r="AV909" s="52"/>
    </row>
    <row r="910" spans="1:48" ht="15.75" customHeight="1" x14ac:dyDescent="0.2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  <c r="AU910" s="52"/>
      <c r="AV910" s="52"/>
    </row>
    <row r="911" spans="1:48" ht="15.75" customHeight="1" x14ac:dyDescent="0.2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52"/>
      <c r="AU911" s="52"/>
      <c r="AV911" s="52"/>
    </row>
    <row r="912" spans="1:48" ht="15.75" customHeight="1" x14ac:dyDescent="0.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52"/>
      <c r="AU912" s="52"/>
      <c r="AV912" s="52"/>
    </row>
    <row r="913" spans="1:48" ht="15.75" customHeight="1" x14ac:dyDescent="0.2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52"/>
      <c r="AU913" s="52"/>
      <c r="AV913" s="52"/>
    </row>
    <row r="914" spans="1:48" ht="15.75" customHeight="1" x14ac:dyDescent="0.2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52"/>
      <c r="AU914" s="52"/>
      <c r="AV914" s="52"/>
    </row>
    <row r="915" spans="1:48" ht="15.75" customHeight="1" x14ac:dyDescent="0.2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  <c r="AU915" s="52"/>
      <c r="AV915" s="52"/>
    </row>
    <row r="916" spans="1:48" ht="15.75" customHeight="1" x14ac:dyDescent="0.2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52"/>
      <c r="AU916" s="52"/>
      <c r="AV916" s="52"/>
    </row>
    <row r="917" spans="1:48" ht="15.75" customHeight="1" x14ac:dyDescent="0.2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52"/>
      <c r="AU917" s="52"/>
      <c r="AV917" s="52"/>
    </row>
    <row r="918" spans="1:48" ht="15.75" customHeight="1" x14ac:dyDescent="0.2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52"/>
      <c r="AU918" s="52"/>
      <c r="AV918" s="52"/>
    </row>
    <row r="919" spans="1:48" ht="15.75" customHeight="1" x14ac:dyDescent="0.2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52"/>
      <c r="AU919" s="52"/>
      <c r="AV919" s="52"/>
    </row>
    <row r="920" spans="1:48" ht="15.75" customHeight="1" x14ac:dyDescent="0.2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52"/>
      <c r="AU920" s="52"/>
      <c r="AV920" s="52"/>
    </row>
    <row r="921" spans="1:48" ht="15.75" customHeight="1" x14ac:dyDescent="0.2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52"/>
      <c r="AU921" s="52"/>
      <c r="AV921" s="52"/>
    </row>
    <row r="922" spans="1:48" ht="15.75" customHeight="1" x14ac:dyDescent="0.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52"/>
      <c r="AU922" s="52"/>
      <c r="AV922" s="52"/>
    </row>
    <row r="923" spans="1:48" ht="15.75" customHeight="1" x14ac:dyDescent="0.2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  <c r="AH923" s="52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52"/>
      <c r="AU923" s="52"/>
      <c r="AV923" s="52"/>
    </row>
    <row r="924" spans="1:48" ht="15.75" customHeight="1" x14ac:dyDescent="0.2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52"/>
      <c r="AU924" s="52"/>
      <c r="AV924" s="52"/>
    </row>
    <row r="925" spans="1:48" ht="15.75" customHeight="1" x14ac:dyDescent="0.2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52"/>
      <c r="AU925" s="52"/>
      <c r="AV925" s="52"/>
    </row>
    <row r="926" spans="1:48" ht="15.75" customHeight="1" x14ac:dyDescent="0.2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52"/>
      <c r="AU926" s="52"/>
      <c r="AV926" s="52"/>
    </row>
    <row r="927" spans="1:48" ht="15.75" customHeight="1" x14ac:dyDescent="0.2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  <c r="AU927" s="52"/>
      <c r="AV927" s="52"/>
    </row>
    <row r="928" spans="1:48" ht="15.75" customHeight="1" x14ac:dyDescent="0.2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  <c r="AU928" s="52"/>
      <c r="AV928" s="52"/>
    </row>
    <row r="929" spans="1:48" ht="15.75" customHeight="1" x14ac:dyDescent="0.2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52"/>
      <c r="AU929" s="52"/>
      <c r="AV929" s="52"/>
    </row>
    <row r="930" spans="1:48" ht="15.75" customHeight="1" x14ac:dyDescent="0.2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52"/>
      <c r="AU930" s="52"/>
      <c r="AV930" s="52"/>
    </row>
    <row r="931" spans="1:48" ht="15.75" customHeight="1" x14ac:dyDescent="0.2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52"/>
      <c r="AU931" s="52"/>
      <c r="AV931" s="52"/>
    </row>
    <row r="932" spans="1:48" ht="15.75" customHeight="1" x14ac:dyDescent="0.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52"/>
      <c r="AU932" s="52"/>
      <c r="AV932" s="52"/>
    </row>
    <row r="933" spans="1:48" ht="15.75" customHeight="1" x14ac:dyDescent="0.2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52"/>
      <c r="AU933" s="52"/>
      <c r="AV933" s="52"/>
    </row>
    <row r="934" spans="1:48" ht="15.75" customHeight="1" x14ac:dyDescent="0.2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52"/>
      <c r="AU934" s="52"/>
      <c r="AV934" s="52"/>
    </row>
    <row r="935" spans="1:48" ht="15.75" customHeight="1" x14ac:dyDescent="0.2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52"/>
      <c r="AU935" s="52"/>
      <c r="AV935" s="52"/>
    </row>
    <row r="936" spans="1:48" ht="15.75" customHeight="1" x14ac:dyDescent="0.2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52"/>
      <c r="AU936" s="52"/>
      <c r="AV936" s="52"/>
    </row>
    <row r="937" spans="1:48" ht="15.75" customHeight="1" x14ac:dyDescent="0.2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52"/>
      <c r="AU937" s="52"/>
      <c r="AV937" s="52"/>
    </row>
    <row r="938" spans="1:48" ht="15.75" customHeight="1" x14ac:dyDescent="0.2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  <c r="AU938" s="52"/>
      <c r="AV938" s="52"/>
    </row>
    <row r="939" spans="1:48" ht="15.75" customHeight="1" x14ac:dyDescent="0.2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  <c r="AU939" s="52"/>
      <c r="AV939" s="52"/>
    </row>
    <row r="940" spans="1:48" ht="15.75" customHeight="1" x14ac:dyDescent="0.2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  <c r="AU940" s="52"/>
      <c r="AV940" s="52"/>
    </row>
    <row r="941" spans="1:48" ht="15.75" customHeight="1" x14ac:dyDescent="0.2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52"/>
      <c r="AU941" s="52"/>
      <c r="AV941" s="52"/>
    </row>
    <row r="942" spans="1:48" ht="15.75" customHeight="1" x14ac:dyDescent="0.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52"/>
      <c r="AU942" s="52"/>
      <c r="AV942" s="52"/>
    </row>
    <row r="943" spans="1:48" ht="15.75" customHeight="1" x14ac:dyDescent="0.2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52"/>
      <c r="AU943" s="52"/>
      <c r="AV943" s="52"/>
    </row>
    <row r="944" spans="1:48" ht="15.75" customHeight="1" x14ac:dyDescent="0.2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52"/>
    </row>
    <row r="945" spans="1:48" ht="15.75" customHeight="1" x14ac:dyDescent="0.2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52"/>
    </row>
    <row r="946" spans="1:48" ht="15.75" customHeight="1" x14ac:dyDescent="0.2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52"/>
      <c r="AU946" s="52"/>
      <c r="AV946" s="52"/>
    </row>
    <row r="947" spans="1:48" ht="15.75" customHeight="1" x14ac:dyDescent="0.2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52"/>
    </row>
    <row r="948" spans="1:48" ht="15.75" customHeight="1" x14ac:dyDescent="0.2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52"/>
    </row>
    <row r="949" spans="1:48" ht="15.75" customHeight="1" x14ac:dyDescent="0.2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52"/>
      <c r="AU949" s="52"/>
      <c r="AV949" s="52"/>
    </row>
    <row r="950" spans="1:48" ht="15.75" customHeight="1" x14ac:dyDescent="0.2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52"/>
      <c r="AU950" s="52"/>
      <c r="AV950" s="52"/>
    </row>
    <row r="951" spans="1:48" ht="15.75" customHeight="1" x14ac:dyDescent="0.2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52"/>
      <c r="AU951" s="52"/>
      <c r="AV951" s="52"/>
    </row>
    <row r="952" spans="1:48" ht="15.75" customHeight="1" x14ac:dyDescent="0.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  <c r="AU952" s="52"/>
      <c r="AV952" s="52"/>
    </row>
    <row r="953" spans="1:48" ht="15.75" customHeight="1" x14ac:dyDescent="0.2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52"/>
      <c r="AU953" s="52"/>
      <c r="AV953" s="52"/>
    </row>
    <row r="954" spans="1:48" ht="15.75" customHeight="1" x14ac:dyDescent="0.2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52"/>
      <c r="AU954" s="52"/>
      <c r="AV954" s="52"/>
    </row>
    <row r="955" spans="1:48" ht="15.75" customHeight="1" x14ac:dyDescent="0.2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52"/>
      <c r="AU955" s="52"/>
      <c r="AV955" s="52"/>
    </row>
    <row r="956" spans="1:48" ht="15.75" customHeight="1" x14ac:dyDescent="0.2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52"/>
      <c r="AU956" s="52"/>
      <c r="AV956" s="52"/>
    </row>
    <row r="957" spans="1:48" ht="15.75" customHeight="1" x14ac:dyDescent="0.2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52"/>
      <c r="AU957" s="52"/>
      <c r="AV957" s="52"/>
    </row>
    <row r="958" spans="1:48" ht="15.75" customHeight="1" x14ac:dyDescent="0.2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52"/>
      <c r="AU958" s="52"/>
      <c r="AV958" s="52"/>
    </row>
    <row r="959" spans="1:48" ht="15.75" customHeight="1" x14ac:dyDescent="0.2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52"/>
      <c r="AU959" s="52"/>
      <c r="AV959" s="52"/>
    </row>
    <row r="960" spans="1:48" ht="15.75" customHeight="1" x14ac:dyDescent="0.2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52"/>
      <c r="AU960" s="52"/>
      <c r="AV960" s="52"/>
    </row>
    <row r="961" spans="1:48" ht="15.75" customHeight="1" x14ac:dyDescent="0.2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52"/>
      <c r="AU961" s="52"/>
      <c r="AV961" s="52"/>
    </row>
    <row r="962" spans="1:48" ht="15.75" customHeight="1" x14ac:dyDescent="0.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52"/>
      <c r="AU962" s="52"/>
      <c r="AV962" s="52"/>
    </row>
    <row r="963" spans="1:48" ht="15.75" customHeight="1" x14ac:dyDescent="0.2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52"/>
      <c r="AU963" s="52"/>
      <c r="AV963" s="52"/>
    </row>
    <row r="964" spans="1:48" ht="15.75" customHeight="1" x14ac:dyDescent="0.2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  <c r="AU964" s="52"/>
      <c r="AV964" s="52"/>
    </row>
    <row r="965" spans="1:48" ht="15.75" customHeight="1" x14ac:dyDescent="0.2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52"/>
      <c r="AU965" s="52"/>
      <c r="AV965" s="52"/>
    </row>
    <row r="966" spans="1:48" ht="15.75" customHeight="1" x14ac:dyDescent="0.2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52"/>
      <c r="AU966" s="52"/>
      <c r="AV966" s="52"/>
    </row>
    <row r="967" spans="1:48" ht="15.75" customHeight="1" x14ac:dyDescent="0.2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52"/>
      <c r="AU967" s="52"/>
      <c r="AV967" s="52"/>
    </row>
    <row r="968" spans="1:48" ht="15.75" customHeight="1" x14ac:dyDescent="0.2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  <c r="AU968" s="52"/>
      <c r="AV968" s="52"/>
    </row>
    <row r="969" spans="1:48" ht="15.75" customHeight="1" x14ac:dyDescent="0.2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52"/>
      <c r="AU969" s="52"/>
      <c r="AV969" s="52"/>
    </row>
    <row r="970" spans="1:48" ht="15.75" customHeight="1" x14ac:dyDescent="0.2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52"/>
      <c r="AU970" s="52"/>
      <c r="AV970" s="52"/>
    </row>
    <row r="971" spans="1:48" ht="15.75" customHeight="1" x14ac:dyDescent="0.2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52"/>
      <c r="AU971" s="52"/>
      <c r="AV971" s="52"/>
    </row>
    <row r="972" spans="1:48" ht="15.75" customHeight="1" x14ac:dyDescent="0.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52"/>
      <c r="AU972" s="52"/>
      <c r="AV972" s="52"/>
    </row>
    <row r="973" spans="1:48" ht="15.75" customHeight="1" x14ac:dyDescent="0.2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52"/>
      <c r="AU973" s="52"/>
      <c r="AV973" s="52"/>
    </row>
    <row r="974" spans="1:48" ht="15.75" customHeight="1" x14ac:dyDescent="0.2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52"/>
      <c r="AU974" s="52"/>
      <c r="AV974" s="52"/>
    </row>
    <row r="975" spans="1:48" ht="15.75" customHeight="1" x14ac:dyDescent="0.2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52"/>
      <c r="AU975" s="52"/>
      <c r="AV975" s="52"/>
    </row>
    <row r="976" spans="1:48" ht="15.75" customHeight="1" x14ac:dyDescent="0.2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  <c r="AU976" s="52"/>
      <c r="AV976" s="52"/>
    </row>
    <row r="977" spans="1:48" ht="15.75" customHeight="1" x14ac:dyDescent="0.2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52"/>
      <c r="AU977" s="52"/>
      <c r="AV977" s="52"/>
    </row>
    <row r="978" spans="1:48" ht="15.75" customHeight="1" x14ac:dyDescent="0.2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52"/>
      <c r="AU978" s="52"/>
      <c r="AV978" s="52"/>
    </row>
    <row r="979" spans="1:48" ht="15.75" customHeight="1" x14ac:dyDescent="0.2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52"/>
      <c r="AU979" s="52"/>
      <c r="AV979" s="52"/>
    </row>
    <row r="980" spans="1:48" ht="15.75" customHeight="1" x14ac:dyDescent="0.2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52"/>
      <c r="AU980" s="52"/>
      <c r="AV980" s="52"/>
    </row>
    <row r="981" spans="1:48" ht="15.75" customHeight="1" x14ac:dyDescent="0.2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52"/>
      <c r="AU981" s="52"/>
      <c r="AV981" s="52"/>
    </row>
    <row r="982" spans="1:48" ht="15.75" customHeight="1" x14ac:dyDescent="0.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52"/>
      <c r="AU982" s="52"/>
      <c r="AV982" s="52"/>
    </row>
    <row r="983" spans="1:48" ht="15.75" customHeight="1" x14ac:dyDescent="0.2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52"/>
      <c r="AU983" s="52"/>
      <c r="AV983" s="52"/>
    </row>
    <row r="984" spans="1:48" ht="15.75" customHeight="1" x14ac:dyDescent="0.2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52"/>
      <c r="AU984" s="52"/>
      <c r="AV984" s="52"/>
    </row>
    <row r="985" spans="1:48" ht="15.75" customHeight="1" x14ac:dyDescent="0.2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52"/>
      <c r="AU985" s="52"/>
      <c r="AV985" s="52"/>
    </row>
    <row r="986" spans="1:48" ht="15.75" customHeight="1" x14ac:dyDescent="0.2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52"/>
      <c r="AU986" s="52"/>
      <c r="AV986" s="52"/>
    </row>
    <row r="987" spans="1:48" ht="15.75" customHeight="1" x14ac:dyDescent="0.2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</row>
    <row r="988" spans="1:48" ht="15.75" customHeight="1" x14ac:dyDescent="0.2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  <c r="AU988" s="52"/>
      <c r="AV988" s="52"/>
    </row>
    <row r="989" spans="1:48" ht="15.75" customHeight="1" x14ac:dyDescent="0.2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52"/>
      <c r="AU989" s="52"/>
      <c r="AV989" s="52"/>
    </row>
    <row r="990" spans="1:48" ht="15.75" customHeight="1" x14ac:dyDescent="0.2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52"/>
      <c r="AU990" s="52"/>
      <c r="AV990" s="52"/>
    </row>
    <row r="991" spans="1:48" ht="15.75" customHeight="1" x14ac:dyDescent="0.2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52"/>
      <c r="AU991" s="52"/>
      <c r="AV991" s="52"/>
    </row>
    <row r="992" spans="1:48" ht="15.75" customHeight="1" x14ac:dyDescent="0.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  <c r="AU992" s="52"/>
      <c r="AV992" s="52"/>
    </row>
    <row r="993" spans="1:48" ht="15.75" customHeight="1" x14ac:dyDescent="0.2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  <c r="AU993" s="52"/>
      <c r="AV993" s="52"/>
    </row>
    <row r="994" spans="1:48" ht="15.75" customHeight="1" x14ac:dyDescent="0.2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  <c r="AU994" s="52"/>
      <c r="AV994" s="52"/>
    </row>
    <row r="995" spans="1:48" ht="15.75" customHeight="1" x14ac:dyDescent="0.2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  <c r="AU995" s="52"/>
      <c r="AV995" s="52"/>
    </row>
    <row r="996" spans="1:48" ht="15.75" customHeight="1" x14ac:dyDescent="0.2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  <c r="AU996" s="52"/>
      <c r="AV996" s="52"/>
    </row>
    <row r="997" spans="1:48" ht="15.75" customHeight="1" x14ac:dyDescent="0.2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  <c r="AU997" s="52"/>
      <c r="AV997" s="52"/>
    </row>
    <row r="998" spans="1:48" ht="15.75" customHeight="1" x14ac:dyDescent="0.2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  <c r="AU998" s="52"/>
      <c r="AV998" s="52"/>
    </row>
    <row r="999" spans="1:48" ht="15.75" customHeight="1" x14ac:dyDescent="0.2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  <c r="AU999" s="52"/>
      <c r="AV999" s="52"/>
    </row>
    <row r="1000" spans="1:48" ht="15.75" customHeight="1" x14ac:dyDescent="0.2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</row>
  </sheetData>
  <mergeCells count="6">
    <mergeCell ref="A1:P1"/>
    <mergeCell ref="Q1:AF1"/>
    <mergeCell ref="AG1:AV1"/>
    <mergeCell ref="A16:P16"/>
    <mergeCell ref="Q16:AF16"/>
    <mergeCell ref="AG16:AV16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defaultColWidth="12.5703125" defaultRowHeight="15" customHeight="1" x14ac:dyDescent="0.2"/>
  <cols>
    <col min="1" max="1" width="11.7109375" customWidth="1"/>
    <col min="2" max="2" width="40.5703125" customWidth="1"/>
    <col min="3" max="3" width="7.5703125" customWidth="1"/>
    <col min="4" max="4" width="11.28515625" customWidth="1"/>
    <col min="5" max="5" width="9.140625" customWidth="1"/>
    <col min="6" max="6" width="10.42578125" customWidth="1"/>
    <col min="7" max="7" width="9.140625" customWidth="1"/>
    <col min="8" max="8" width="13.7109375" customWidth="1"/>
    <col min="9" max="17" width="9.140625" customWidth="1"/>
    <col min="18" max="26" width="8" customWidth="1"/>
  </cols>
  <sheetData>
    <row r="1" spans="1:26" ht="13.5" customHeight="1" x14ac:dyDescent="0.2">
      <c r="A1" s="16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5">
      <c r="A2" s="16"/>
      <c r="B2" s="388" t="s">
        <v>253</v>
      </c>
      <c r="C2" s="371"/>
      <c r="D2" s="371"/>
      <c r="E2" s="371"/>
      <c r="F2" s="371"/>
      <c r="G2" s="37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">
      <c r="A3" s="16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4" t="s">
        <v>61</v>
      </c>
      <c r="B4" s="389"/>
      <c r="C4" s="374"/>
      <c r="D4" s="374"/>
      <c r="E4" s="374"/>
      <c r="F4" s="374"/>
      <c r="G4" s="37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4" t="s">
        <v>62</v>
      </c>
      <c r="B5" s="390"/>
      <c r="C5" s="377"/>
      <c r="D5" s="377"/>
      <c r="E5" s="377"/>
      <c r="F5" s="377"/>
      <c r="G5" s="37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6"/>
      <c r="B6" s="16"/>
      <c r="C6" s="15"/>
      <c r="D6" s="15"/>
      <c r="E6" s="15"/>
      <c r="F6" s="15"/>
      <c r="G6" s="1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6"/>
      <c r="B7" s="16"/>
      <c r="C7" s="15"/>
      <c r="D7" s="15"/>
      <c r="E7" s="15"/>
      <c r="F7" s="15"/>
      <c r="G7" s="1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6"/>
      <c r="B8" s="16"/>
      <c r="C8" s="15"/>
      <c r="D8" s="15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6"/>
      <c r="B9" s="16"/>
      <c r="C9" s="15"/>
      <c r="D9" s="15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6"/>
      <c r="B10" s="16"/>
      <c r="C10" s="15"/>
      <c r="D10" s="15"/>
      <c r="E10" s="15"/>
      <c r="F10" s="15"/>
      <c r="G10" s="1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6"/>
      <c r="B11" s="16"/>
      <c r="C11" s="15"/>
      <c r="D11" s="15"/>
      <c r="E11" s="15"/>
      <c r="F11" s="15"/>
      <c r="G11" s="1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6"/>
      <c r="B12" s="16"/>
      <c r="C12" s="15"/>
      <c r="D12" s="15"/>
      <c r="E12" s="15"/>
      <c r="F12" s="15"/>
      <c r="G12" s="1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 x14ac:dyDescent="0.2">
      <c r="A13" s="16"/>
      <c r="B13" s="16"/>
      <c r="C13" s="15"/>
      <c r="D13" s="15"/>
      <c r="E13" s="15"/>
      <c r="F13" s="15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 x14ac:dyDescent="0.2">
      <c r="A14" s="14"/>
      <c r="B14" s="17" t="s">
        <v>254</v>
      </c>
      <c r="C14" s="18"/>
      <c r="D14" s="18"/>
      <c r="E14" s="18"/>
      <c r="F14" s="18"/>
      <c r="G14" s="19"/>
      <c r="H14" s="15"/>
      <c r="I14" s="15"/>
      <c r="J14" s="15"/>
      <c r="K14" s="15"/>
      <c r="L14" s="15"/>
      <c r="M14" s="15"/>
      <c r="N14" s="15"/>
      <c r="O14" s="15"/>
      <c r="P14" s="15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 x14ac:dyDescent="0.25">
      <c r="A15" s="14"/>
      <c r="B15" s="20" t="s">
        <v>77</v>
      </c>
      <c r="C15" s="15" t="s">
        <v>255</v>
      </c>
      <c r="D15" s="150"/>
      <c r="E15" s="15" t="s">
        <v>79</v>
      </c>
      <c r="F15" s="15"/>
      <c r="G15" s="23"/>
      <c r="H15" s="15"/>
      <c r="I15" s="151"/>
      <c r="J15" s="15"/>
      <c r="K15" s="15"/>
      <c r="L15" s="15"/>
      <c r="M15" s="15"/>
      <c r="N15" s="15"/>
      <c r="O15" s="15"/>
      <c r="P15" s="15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 x14ac:dyDescent="0.25">
      <c r="A16" s="14"/>
      <c r="B16" s="20" t="s">
        <v>256</v>
      </c>
      <c r="C16" s="15" t="s">
        <v>257</v>
      </c>
      <c r="D16" s="152"/>
      <c r="E16" s="15" t="s">
        <v>258</v>
      </c>
      <c r="F16" s="15"/>
      <c r="G16" s="23"/>
      <c r="H16" s="15"/>
      <c r="I16" s="151"/>
      <c r="J16" s="15"/>
      <c r="K16" s="15"/>
      <c r="L16" s="15"/>
      <c r="M16" s="15"/>
      <c r="N16" s="15"/>
      <c r="O16" s="15"/>
      <c r="P16" s="15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4"/>
      <c r="B17" s="20" t="s">
        <v>259</v>
      </c>
      <c r="C17" s="15" t="s">
        <v>65</v>
      </c>
      <c r="D17" s="153"/>
      <c r="E17" s="15" t="s">
        <v>66</v>
      </c>
      <c r="F17" s="15"/>
      <c r="G17" s="23"/>
      <c r="H17" s="15"/>
      <c r="I17" s="15"/>
      <c r="J17" s="15"/>
      <c r="K17" s="15"/>
      <c r="L17" s="15"/>
      <c r="M17" s="15"/>
      <c r="N17" s="15"/>
      <c r="O17" s="15"/>
      <c r="P17" s="15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x14ac:dyDescent="0.25">
      <c r="A18" s="14"/>
      <c r="B18" s="36" t="s">
        <v>260</v>
      </c>
      <c r="C18" s="16" t="s">
        <v>261</v>
      </c>
      <c r="D18" s="154"/>
      <c r="E18" s="15" t="s">
        <v>79</v>
      </c>
      <c r="F18" s="15"/>
      <c r="G18" s="23"/>
      <c r="H18" s="15"/>
      <c r="I18" s="15"/>
      <c r="J18" s="15"/>
      <c r="K18" s="15"/>
      <c r="L18" s="15"/>
      <c r="M18" s="15"/>
      <c r="N18" s="15"/>
      <c r="O18" s="15"/>
      <c r="P18" s="15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4"/>
      <c r="B19" s="20" t="s">
        <v>73</v>
      </c>
      <c r="C19" s="15" t="s">
        <v>74</v>
      </c>
      <c r="D19" s="155"/>
      <c r="E19" s="15" t="s">
        <v>66</v>
      </c>
      <c r="F19" s="15"/>
      <c r="G19" s="23"/>
      <c r="H19" s="15"/>
      <c r="I19" s="15"/>
      <c r="J19" s="15"/>
      <c r="K19" s="15"/>
      <c r="L19" s="15"/>
      <c r="M19" s="15"/>
      <c r="N19" s="15"/>
      <c r="O19" s="15"/>
      <c r="P19" s="15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4"/>
      <c r="B20" s="20" t="s">
        <v>75</v>
      </c>
      <c r="C20" s="15" t="s">
        <v>76</v>
      </c>
      <c r="D20" s="155"/>
      <c r="E20" s="15" t="s">
        <v>66</v>
      </c>
      <c r="F20" s="15"/>
      <c r="G20" s="23"/>
      <c r="H20" s="15"/>
      <c r="I20" s="15"/>
      <c r="J20" s="15"/>
      <c r="K20" s="15"/>
      <c r="L20" s="15"/>
      <c r="M20" s="15"/>
      <c r="N20" s="15"/>
      <c r="O20" s="15"/>
      <c r="P20" s="15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14"/>
      <c r="B21" s="20" t="s">
        <v>262</v>
      </c>
      <c r="C21" s="15" t="s">
        <v>263</v>
      </c>
      <c r="D21" s="24"/>
      <c r="E21" s="15"/>
      <c r="F21" s="15"/>
      <c r="G21" s="23"/>
      <c r="H21" s="15"/>
      <c r="I21" s="15"/>
      <c r="J21" s="15"/>
      <c r="K21" s="15"/>
      <c r="L21" s="15"/>
      <c r="M21" s="15"/>
      <c r="N21" s="15"/>
      <c r="O21" s="15"/>
      <c r="P21" s="15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14"/>
      <c r="B22" s="20" t="s">
        <v>264</v>
      </c>
      <c r="C22" s="15" t="s">
        <v>265</v>
      </c>
      <c r="D22" s="24"/>
      <c r="E22" s="15"/>
      <c r="F22" s="15"/>
      <c r="G22" s="23"/>
      <c r="H22" s="15"/>
      <c r="I22" s="15"/>
      <c r="J22" s="15"/>
      <c r="K22" s="15"/>
      <c r="L22" s="15"/>
      <c r="M22" s="15"/>
      <c r="N22" s="15"/>
      <c r="O22" s="15"/>
      <c r="P22" s="15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4"/>
      <c r="B23" s="36" t="s">
        <v>266</v>
      </c>
      <c r="C23" s="15"/>
      <c r="D23" s="15"/>
      <c r="E23" s="15"/>
      <c r="F23" s="15"/>
      <c r="G23" s="23"/>
      <c r="H23" s="15"/>
      <c r="I23" s="15"/>
      <c r="J23" s="15"/>
      <c r="K23" s="15"/>
      <c r="L23" s="15"/>
      <c r="M23" s="15"/>
      <c r="N23" s="15"/>
      <c r="O23" s="15"/>
      <c r="P23" s="15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4"/>
      <c r="B24" s="20"/>
      <c r="C24" s="21" t="s">
        <v>267</v>
      </c>
      <c r="D24" s="156"/>
      <c r="E24" s="15" t="s">
        <v>268</v>
      </c>
      <c r="F24" s="15"/>
      <c r="G24" s="23"/>
      <c r="H24" s="15"/>
      <c r="I24" s="15"/>
      <c r="J24" s="15"/>
      <c r="K24" s="15"/>
      <c r="L24" s="15"/>
      <c r="M24" s="15"/>
      <c r="N24" s="15"/>
      <c r="O24" s="15"/>
      <c r="P24" s="15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4"/>
      <c r="B25" s="20"/>
      <c r="C25" s="21" t="s">
        <v>269</v>
      </c>
      <c r="D25" s="157"/>
      <c r="E25" s="15" t="s">
        <v>270</v>
      </c>
      <c r="F25" s="15"/>
      <c r="G25" s="23"/>
      <c r="H25" s="15"/>
      <c r="I25" s="15"/>
      <c r="J25" s="15"/>
      <c r="K25" s="15"/>
      <c r="L25" s="15"/>
      <c r="M25" s="15"/>
      <c r="N25" s="15"/>
      <c r="O25" s="15"/>
      <c r="P25" s="15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 x14ac:dyDescent="0.2">
      <c r="A26" s="14"/>
      <c r="B26" s="28"/>
      <c r="C26" s="51"/>
      <c r="D26" s="51"/>
      <c r="E26" s="51"/>
      <c r="F26" s="51"/>
      <c r="G26" s="31"/>
      <c r="H26" s="15"/>
      <c r="I26" s="15"/>
      <c r="J26" s="15"/>
      <c r="K26" s="15"/>
      <c r="L26" s="15"/>
      <c r="M26" s="15"/>
      <c r="N26" s="15"/>
      <c r="O26" s="15"/>
      <c r="P26" s="15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 x14ac:dyDescent="0.2">
      <c r="A27" s="14"/>
      <c r="B27" s="17" t="s">
        <v>271</v>
      </c>
      <c r="C27" s="18"/>
      <c r="D27" s="158" t="s">
        <v>272</v>
      </c>
      <c r="E27" s="18"/>
      <c r="F27" s="159" t="s">
        <v>273</v>
      </c>
      <c r="G27" s="19"/>
      <c r="H27" s="15"/>
      <c r="I27" s="15"/>
      <c r="J27" s="15"/>
      <c r="K27" s="15"/>
      <c r="L27" s="15"/>
      <c r="M27" s="15"/>
      <c r="N27" s="15"/>
      <c r="O27" s="15"/>
      <c r="P27" s="15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4"/>
      <c r="B28" s="20" t="s">
        <v>70</v>
      </c>
      <c r="C28" s="15" t="s">
        <v>274</v>
      </c>
      <c r="D28" s="45"/>
      <c r="E28" s="15" t="s">
        <v>82</v>
      </c>
      <c r="F28" s="160"/>
      <c r="G28" s="23" t="s">
        <v>82</v>
      </c>
      <c r="H28" s="161"/>
      <c r="I28" s="15"/>
      <c r="J28" s="15"/>
      <c r="K28" s="15"/>
      <c r="L28" s="15"/>
      <c r="M28" s="15"/>
      <c r="N28" s="15"/>
      <c r="O28" s="15"/>
      <c r="P28" s="15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 x14ac:dyDescent="0.25">
      <c r="A29" s="14"/>
      <c r="B29" s="20" t="s">
        <v>275</v>
      </c>
      <c r="C29" s="16" t="s">
        <v>276</v>
      </c>
      <c r="D29" s="44"/>
      <c r="E29" s="16" t="s">
        <v>82</v>
      </c>
      <c r="F29" s="162"/>
      <c r="G29" s="163" t="s">
        <v>82</v>
      </c>
      <c r="H29" s="161"/>
      <c r="I29" s="15"/>
      <c r="J29" s="15"/>
      <c r="K29" s="15"/>
      <c r="L29" s="15"/>
      <c r="M29" s="15"/>
      <c r="N29" s="15"/>
      <c r="O29" s="15"/>
      <c r="P29" s="15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25">
      <c r="A30" s="14"/>
      <c r="B30" s="20" t="s">
        <v>277</v>
      </c>
      <c r="C30" s="16" t="s">
        <v>278</v>
      </c>
      <c r="D30" s="44"/>
      <c r="E30" s="16" t="s">
        <v>100</v>
      </c>
      <c r="F30" s="162"/>
      <c r="G30" s="163" t="s">
        <v>100</v>
      </c>
      <c r="H30" s="161"/>
      <c r="I30" s="15"/>
      <c r="J30" s="15"/>
      <c r="K30" s="15"/>
      <c r="L30" s="15"/>
      <c r="M30" s="15"/>
      <c r="N30" s="15"/>
      <c r="O30" s="15"/>
      <c r="P30" s="15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4"/>
      <c r="B31" s="20" t="s">
        <v>279</v>
      </c>
      <c r="C31" s="15" t="s">
        <v>280</v>
      </c>
      <c r="D31" s="42"/>
      <c r="E31" s="15" t="s">
        <v>82</v>
      </c>
      <c r="F31" s="164"/>
      <c r="G31" s="23" t="s">
        <v>82</v>
      </c>
      <c r="H31" s="161"/>
      <c r="I31" s="15"/>
      <c r="J31" s="15"/>
      <c r="K31" s="15"/>
      <c r="L31" s="15"/>
      <c r="M31" s="15"/>
      <c r="N31" s="15"/>
      <c r="O31" s="15"/>
      <c r="P31" s="15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4"/>
      <c r="B32" s="20" t="s">
        <v>281</v>
      </c>
      <c r="C32" s="15" t="s">
        <v>282</v>
      </c>
      <c r="D32" s="42"/>
      <c r="E32" s="15" t="s">
        <v>90</v>
      </c>
      <c r="F32" s="164"/>
      <c r="G32" s="23" t="s">
        <v>90</v>
      </c>
      <c r="H32" s="161"/>
      <c r="I32" s="15"/>
      <c r="J32" s="15"/>
      <c r="K32" s="15"/>
      <c r="L32" s="15"/>
      <c r="M32" s="15"/>
      <c r="N32" s="15"/>
      <c r="O32" s="15"/>
      <c r="P32" s="15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4"/>
      <c r="B33" s="20" t="s">
        <v>283</v>
      </c>
      <c r="C33" s="16" t="s">
        <v>95</v>
      </c>
      <c r="D33" s="44"/>
      <c r="E33" s="16"/>
      <c r="F33" s="162"/>
      <c r="G33" s="23"/>
      <c r="H33" s="161"/>
      <c r="I33" s="15"/>
      <c r="J33" s="15"/>
      <c r="K33" s="15"/>
      <c r="L33" s="15"/>
      <c r="M33" s="15"/>
      <c r="N33" s="15"/>
      <c r="O33" s="15"/>
      <c r="P33" s="15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4"/>
      <c r="B34" s="20" t="s">
        <v>284</v>
      </c>
      <c r="C34" s="15" t="s">
        <v>285</v>
      </c>
      <c r="D34" s="42"/>
      <c r="E34" s="15" t="s">
        <v>82</v>
      </c>
      <c r="F34" s="164"/>
      <c r="G34" s="23" t="s">
        <v>82</v>
      </c>
      <c r="H34" s="161"/>
      <c r="I34" s="15"/>
      <c r="J34" s="15"/>
      <c r="K34" s="15"/>
      <c r="L34" s="15"/>
      <c r="M34" s="15"/>
      <c r="N34" s="15"/>
      <c r="O34" s="15"/>
      <c r="P34" s="15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4"/>
      <c r="B35" s="20" t="s">
        <v>286</v>
      </c>
      <c r="C35" s="15" t="s">
        <v>287</v>
      </c>
      <c r="D35" s="42"/>
      <c r="E35" s="15" t="s">
        <v>82</v>
      </c>
      <c r="F35" s="164"/>
      <c r="G35" s="23" t="s">
        <v>82</v>
      </c>
      <c r="H35" s="161"/>
      <c r="I35" s="15"/>
      <c r="J35" s="15"/>
      <c r="K35" s="15"/>
      <c r="L35" s="15"/>
      <c r="M35" s="15"/>
      <c r="N35" s="15"/>
      <c r="O35" s="15"/>
      <c r="P35" s="15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4"/>
      <c r="B36" s="20"/>
      <c r="C36" s="15"/>
      <c r="D36" s="15"/>
      <c r="E36" s="15"/>
      <c r="F36" s="15"/>
      <c r="G36" s="23"/>
      <c r="H36" s="161"/>
      <c r="I36" s="15"/>
      <c r="J36" s="15"/>
      <c r="K36" s="15"/>
      <c r="L36" s="15"/>
      <c r="M36" s="15"/>
      <c r="N36" s="15"/>
      <c r="O36" s="15"/>
      <c r="P36" s="1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25">
      <c r="A37" s="14"/>
      <c r="B37" s="20" t="s">
        <v>288</v>
      </c>
      <c r="C37" s="15" t="s">
        <v>289</v>
      </c>
      <c r="D37" s="165"/>
      <c r="E37" s="16" t="s">
        <v>82</v>
      </c>
      <c r="F37" s="166"/>
      <c r="G37" s="23" t="s">
        <v>82</v>
      </c>
      <c r="H37" s="161"/>
      <c r="I37" s="15"/>
      <c r="J37" s="15"/>
      <c r="K37" s="15"/>
      <c r="L37" s="15"/>
      <c r="M37" s="15"/>
      <c r="N37" s="15"/>
      <c r="O37" s="15"/>
      <c r="P37" s="15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5">
      <c r="A38" s="14"/>
      <c r="B38" s="20" t="s">
        <v>290</v>
      </c>
      <c r="C38" s="15" t="s">
        <v>291</v>
      </c>
      <c r="D38" s="44"/>
      <c r="E38" s="16" t="s">
        <v>100</v>
      </c>
      <c r="F38" s="162"/>
      <c r="G38" s="23" t="s">
        <v>100</v>
      </c>
      <c r="H38" s="161"/>
      <c r="I38" s="15"/>
      <c r="J38" s="15"/>
      <c r="K38" s="15"/>
      <c r="L38" s="15"/>
      <c r="M38" s="15"/>
      <c r="N38" s="15"/>
      <c r="O38" s="15"/>
      <c r="P38" s="15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4"/>
      <c r="B39" s="20" t="s">
        <v>292</v>
      </c>
      <c r="C39" s="15" t="s">
        <v>280</v>
      </c>
      <c r="D39" s="42"/>
      <c r="E39" s="15" t="s">
        <v>82</v>
      </c>
      <c r="F39" s="164"/>
      <c r="G39" s="23" t="s">
        <v>82</v>
      </c>
      <c r="H39" s="161"/>
      <c r="I39" s="15"/>
      <c r="J39" s="15"/>
      <c r="K39" s="15"/>
      <c r="L39" s="15"/>
      <c r="M39" s="15"/>
      <c r="N39" s="15"/>
      <c r="O39" s="15"/>
      <c r="P39" s="15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4"/>
      <c r="B40" s="20" t="s">
        <v>293</v>
      </c>
      <c r="C40" s="15" t="s">
        <v>282</v>
      </c>
      <c r="D40" s="42"/>
      <c r="E40" s="15" t="s">
        <v>90</v>
      </c>
      <c r="F40" s="164"/>
      <c r="G40" s="23" t="s">
        <v>90</v>
      </c>
      <c r="H40" s="161"/>
      <c r="I40" s="15"/>
      <c r="J40" s="15"/>
      <c r="K40" s="15"/>
      <c r="L40" s="15"/>
      <c r="M40" s="15"/>
      <c r="N40" s="15"/>
      <c r="O40" s="15"/>
      <c r="P40" s="15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4"/>
      <c r="B41" s="20" t="s">
        <v>294</v>
      </c>
      <c r="C41" s="16" t="s">
        <v>95</v>
      </c>
      <c r="D41" s="44"/>
      <c r="E41" s="16"/>
      <c r="F41" s="162"/>
      <c r="G41" s="23"/>
      <c r="H41" s="161"/>
      <c r="I41" s="15"/>
      <c r="J41" s="15"/>
      <c r="K41" s="15"/>
      <c r="L41" s="15"/>
      <c r="M41" s="15"/>
      <c r="N41" s="15"/>
      <c r="O41" s="15"/>
      <c r="P41" s="15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4"/>
      <c r="B42" s="20" t="s">
        <v>295</v>
      </c>
      <c r="C42" s="15" t="s">
        <v>285</v>
      </c>
      <c r="D42" s="42"/>
      <c r="E42" s="15" t="s">
        <v>82</v>
      </c>
      <c r="F42" s="164"/>
      <c r="G42" s="23" t="s">
        <v>82</v>
      </c>
      <c r="H42" s="161"/>
      <c r="I42" s="15"/>
      <c r="J42" s="15"/>
      <c r="K42" s="15"/>
      <c r="L42" s="15"/>
      <c r="M42" s="15"/>
      <c r="N42" s="15"/>
      <c r="O42" s="15"/>
      <c r="P42" s="15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4"/>
      <c r="B43" s="20" t="s">
        <v>296</v>
      </c>
      <c r="C43" s="15" t="s">
        <v>287</v>
      </c>
      <c r="D43" s="42"/>
      <c r="E43" s="15" t="s">
        <v>82</v>
      </c>
      <c r="F43" s="164"/>
      <c r="G43" s="23" t="s">
        <v>82</v>
      </c>
      <c r="H43" s="161"/>
      <c r="I43" s="15"/>
      <c r="J43" s="15"/>
      <c r="K43" s="15"/>
      <c r="L43" s="15"/>
      <c r="M43" s="15"/>
      <c r="N43" s="15"/>
      <c r="O43" s="15"/>
      <c r="P43" s="15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4"/>
      <c r="B44" s="20"/>
      <c r="C44" s="15"/>
      <c r="D44" s="151"/>
      <c r="E44" s="151"/>
      <c r="F44" s="151"/>
      <c r="G44" s="23"/>
      <c r="H44" s="161"/>
      <c r="I44" s="15"/>
      <c r="J44" s="15"/>
      <c r="K44" s="15"/>
      <c r="L44" s="15"/>
      <c r="M44" s="15"/>
      <c r="N44" s="15"/>
      <c r="O44" s="15"/>
      <c r="P44" s="15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4"/>
      <c r="B45" s="36" t="s">
        <v>297</v>
      </c>
      <c r="C45" s="15"/>
      <c r="D45" s="35"/>
      <c r="E45" s="15"/>
      <c r="F45" s="35"/>
      <c r="G45" s="23"/>
      <c r="H45" s="161"/>
      <c r="I45" s="15"/>
      <c r="J45" s="15"/>
      <c r="K45" s="15"/>
      <c r="L45" s="15"/>
      <c r="M45" s="15"/>
      <c r="N45" s="15"/>
      <c r="O45" s="15"/>
      <c r="P45" s="15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4"/>
      <c r="B46" s="20" t="s">
        <v>298</v>
      </c>
      <c r="C46" s="15" t="s">
        <v>299</v>
      </c>
      <c r="D46" s="167"/>
      <c r="E46" s="15" t="s">
        <v>66</v>
      </c>
      <c r="F46" s="167"/>
      <c r="G46" s="23" t="s">
        <v>66</v>
      </c>
      <c r="H46" s="161"/>
      <c r="I46" s="15"/>
      <c r="J46" s="15"/>
      <c r="K46" s="15"/>
      <c r="L46" s="15"/>
      <c r="M46" s="15"/>
      <c r="N46" s="15"/>
      <c r="O46" s="15"/>
      <c r="P46" s="15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4"/>
      <c r="B47" s="20" t="s">
        <v>300</v>
      </c>
      <c r="C47" s="15" t="s">
        <v>97</v>
      </c>
      <c r="D47" s="42" t="str">
        <f>IF(D46="","",(D17-D46)*100)</f>
        <v/>
      </c>
      <c r="E47" s="168" t="s">
        <v>301</v>
      </c>
      <c r="F47" s="42" t="str">
        <f>IF(F46="","",(D17-D46)*100)</f>
        <v/>
      </c>
      <c r="G47" s="23" t="s">
        <v>301</v>
      </c>
      <c r="H47" s="15"/>
      <c r="I47" s="15"/>
      <c r="J47" s="15"/>
      <c r="K47" s="15"/>
      <c r="L47" s="15"/>
      <c r="M47" s="15"/>
      <c r="N47" s="15"/>
      <c r="O47" s="15"/>
      <c r="P47" s="15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2">
      <c r="A48" s="14"/>
      <c r="B48" s="50" t="s">
        <v>52</v>
      </c>
      <c r="C48" s="51" t="s">
        <v>52</v>
      </c>
      <c r="D48" s="30"/>
      <c r="E48" s="51" t="s">
        <v>52</v>
      </c>
      <c r="F48" s="51"/>
      <c r="G48" s="31"/>
      <c r="H48" s="15"/>
      <c r="I48" s="15"/>
      <c r="J48" s="15"/>
      <c r="K48" s="15"/>
      <c r="L48" s="15"/>
      <c r="M48" s="15"/>
      <c r="N48" s="15"/>
      <c r="O48" s="15"/>
      <c r="P48" s="15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2">
      <c r="A49" s="16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6"/>
      <c r="B50" s="39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69"/>
      <c r="B51" s="39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6"/>
      <c r="B52" s="39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6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6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6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6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6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6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6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6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6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6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6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6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6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6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6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6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6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6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6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6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6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6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6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6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6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6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6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6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6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6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6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6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6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6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6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6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6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6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6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6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6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6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6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6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6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6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6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6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6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6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6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6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6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6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6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6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6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6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6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6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6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6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6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6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6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6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6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6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6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6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6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6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6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6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6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6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6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6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6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6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6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6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6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6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6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6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6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6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6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6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6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6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6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6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6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6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6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6"/>
      <c r="B150" s="1"/>
      <c r="C150" s="1"/>
      <c r="D150" s="1"/>
      <c r="E150" s="1"/>
      <c r="F150" s="1"/>
      <c r="G150" s="1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6"/>
      <c r="B151" s="1"/>
      <c r="C151" s="1"/>
      <c r="D151" s="1"/>
      <c r="E151" s="1"/>
      <c r="F151" s="1"/>
      <c r="G151" s="1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6"/>
      <c r="B152" s="1"/>
      <c r="C152" s="1"/>
      <c r="D152" s="1"/>
      <c r="E152" s="1"/>
      <c r="F152" s="1"/>
      <c r="G152" s="1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6"/>
      <c r="B153" s="1"/>
      <c r="C153" s="1"/>
      <c r="D153" s="1"/>
      <c r="E153" s="1"/>
      <c r="F153" s="1"/>
      <c r="G153" s="1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6"/>
      <c r="B154" s="1"/>
      <c r="C154" s="1"/>
      <c r="D154" s="1"/>
      <c r="E154" s="1"/>
      <c r="F154" s="1"/>
      <c r="G154" s="1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6"/>
      <c r="B155" s="1"/>
      <c r="C155" s="1"/>
      <c r="D155" s="1"/>
      <c r="E155" s="1"/>
      <c r="F155" s="1"/>
      <c r="G155" s="1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6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6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6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6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6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6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6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6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6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6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6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6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6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6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6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6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6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6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6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6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6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6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6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6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6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6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6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6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6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6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6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6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6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6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6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6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6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6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6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6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6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6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6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6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6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6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6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6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6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6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6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6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6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6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6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6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6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6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6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6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6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6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6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6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6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6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6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6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6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6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6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6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6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6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6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6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6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6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6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6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6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6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6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6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6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6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6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6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6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6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6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6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6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6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6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6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6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6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6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6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6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6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6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6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6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6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6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6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6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6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6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6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6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6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6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6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6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6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6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6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6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6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6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6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6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6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6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6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6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6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6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6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6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6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6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6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6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6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6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6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6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6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6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6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6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6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6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6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6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6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6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6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6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6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6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6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6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6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6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6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6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6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6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6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6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6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6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6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6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6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6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6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6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6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6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6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6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6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6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6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6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6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6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6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6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6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6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6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6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6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6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6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6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6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6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6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6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6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6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6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6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6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6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6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6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6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6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6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6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6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6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6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6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6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6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6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6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6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6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6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6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6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6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6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6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6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6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6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6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6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6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6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6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6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6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6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6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6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6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6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6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6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6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6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6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6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6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6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6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6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6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6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6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6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6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6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6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6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6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6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6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6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6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6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6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6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6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6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6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6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6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6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6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6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6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6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6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6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6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6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6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6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6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6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6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6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6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6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6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6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6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6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6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6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6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6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6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6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6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6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6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6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6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6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6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6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6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6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6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6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6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6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6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6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6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6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6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6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6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6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6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6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6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6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6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6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6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6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6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6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6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6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6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6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6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6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6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6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6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6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6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6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6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6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6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6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6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6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6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6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6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6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6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6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6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6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6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6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6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6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6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6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6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6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6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6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6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6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6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6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6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6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6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6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6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6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6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6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6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6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6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6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6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6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6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6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6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6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6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6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6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6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6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6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6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6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6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6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6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6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6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6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6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6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6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6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6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6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6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6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6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6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6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6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6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6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6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6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6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6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6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6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6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6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6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6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6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6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6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6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6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6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6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6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6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6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6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6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6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6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6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6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6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6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6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6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6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6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6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6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6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6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6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6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6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6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6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6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6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6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6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6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6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6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6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6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6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6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6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6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6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6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6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6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6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6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6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6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6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6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6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6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6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6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6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6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6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6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6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6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6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6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6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6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6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6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6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6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6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6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6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6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6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6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6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6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6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6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6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6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6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6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6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6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6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6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6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6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6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6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6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6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6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6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6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6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6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6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6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6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6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6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6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6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6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6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6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6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6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6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6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6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6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6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6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6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6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6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6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6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6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6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6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6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6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6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6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6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6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6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6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6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6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6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6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6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6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6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6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6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6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6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6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6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6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6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6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6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6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6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6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6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6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6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6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6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6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6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6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6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6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6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6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6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6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6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6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6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6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6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6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6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6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6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6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6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6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6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6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6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6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6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6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6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6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6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6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6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6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6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6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6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6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6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6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6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6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6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6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6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6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6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6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6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6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6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6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6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6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6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6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6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6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6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6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6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6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6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6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6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6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6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6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6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6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6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6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6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6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6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6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6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6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6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6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6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6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6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6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6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6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6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6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6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6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6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6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6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6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6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6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6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6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6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6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6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6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6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6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6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6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6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6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6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6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6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6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6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6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6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6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6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6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6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6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6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6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6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6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6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6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6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6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6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6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6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6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6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6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6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6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6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6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6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6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6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6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6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6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6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6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6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6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6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6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6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6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6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6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6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6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6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6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6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6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6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6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6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6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6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6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6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6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6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6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6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6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6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6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6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6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6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6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6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6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6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6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6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6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6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6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6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6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6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6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6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6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6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6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6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6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6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6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6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6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6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6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6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6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6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6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6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6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6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6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6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6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6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6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6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6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6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6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6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6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6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6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6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6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6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6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6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6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6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6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6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6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6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6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6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6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6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6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6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6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6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6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6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6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6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6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6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6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6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6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6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6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6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6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6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6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6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6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6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6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B2:G2"/>
    <mergeCell ref="B4:G4"/>
    <mergeCell ref="B5:G5"/>
  </mergeCells>
  <pageMargins left="0.7" right="0.7" top="0.75" bottom="0.75" header="0" footer="0"/>
  <pageSetup orientation="landscape"/>
  <headerFooter>
    <oddFooter>&amp;L&amp;F, &amp;A&amp;R&amp;D, &amp;T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/>
  </sheetViews>
  <sheetFormatPr defaultColWidth="12.5703125" defaultRowHeight="15" customHeight="1" x14ac:dyDescent="0.2"/>
  <cols>
    <col min="1" max="1" width="12" customWidth="1"/>
    <col min="2" max="2" width="28.42578125" customWidth="1"/>
    <col min="3" max="3" width="8.5703125" customWidth="1"/>
    <col min="4" max="4" width="10.28515625" customWidth="1"/>
    <col min="5" max="5" width="9.5703125" customWidth="1"/>
    <col min="6" max="6" width="9.140625" customWidth="1"/>
    <col min="7" max="7" width="8.85546875" customWidth="1"/>
    <col min="8" max="8" width="9.140625" customWidth="1"/>
    <col min="9" max="26" width="8" customWidth="1"/>
  </cols>
  <sheetData>
    <row r="1" spans="1:26" ht="13.5" customHeight="1" x14ac:dyDescent="0.2">
      <c r="A1" s="170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370" t="s">
        <v>302</v>
      </c>
      <c r="B2" s="371"/>
      <c r="C2" s="371"/>
      <c r="D2" s="371"/>
      <c r="E2" s="371"/>
      <c r="F2" s="371"/>
      <c r="G2" s="371"/>
      <c r="H2" s="37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">
      <c r="A3" s="170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4" t="s">
        <v>61</v>
      </c>
      <c r="B4" s="395"/>
      <c r="C4" s="374"/>
      <c r="D4" s="374"/>
      <c r="E4" s="374"/>
      <c r="F4" s="374"/>
      <c r="G4" s="37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4" t="s">
        <v>62</v>
      </c>
      <c r="B5" s="396"/>
      <c r="C5" s="377"/>
      <c r="D5" s="377"/>
      <c r="E5" s="377"/>
      <c r="F5" s="377"/>
      <c r="G5" s="37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4"/>
      <c r="B6" s="16"/>
      <c r="C6" s="15"/>
      <c r="D6" s="15"/>
      <c r="E6" s="15"/>
      <c r="F6" s="15"/>
      <c r="G6" s="1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14"/>
      <c r="B7" s="16"/>
      <c r="C7" s="15"/>
      <c r="D7" s="15"/>
      <c r="E7" s="15"/>
      <c r="F7" s="15"/>
      <c r="G7" s="1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4"/>
      <c r="B8" s="16"/>
      <c r="C8" s="15"/>
      <c r="D8" s="15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4"/>
      <c r="B9" s="16"/>
      <c r="C9" s="15"/>
      <c r="D9" s="15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4"/>
      <c r="B10" s="16"/>
      <c r="C10" s="15"/>
      <c r="D10" s="15"/>
      <c r="E10" s="15"/>
      <c r="F10" s="15"/>
      <c r="G10" s="1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4"/>
      <c r="B11" s="16"/>
      <c r="C11" s="15"/>
      <c r="D11" s="15"/>
      <c r="E11" s="15"/>
      <c r="F11" s="15"/>
      <c r="G11" s="1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4"/>
      <c r="B12" s="16"/>
      <c r="C12" s="15"/>
      <c r="D12" s="15"/>
      <c r="E12" s="15"/>
      <c r="F12" s="15"/>
      <c r="G12" s="1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 x14ac:dyDescent="0.2">
      <c r="A13" s="14"/>
      <c r="B13" s="16" t="s">
        <v>303</v>
      </c>
      <c r="C13" s="1"/>
      <c r="D13" s="1"/>
      <c r="E13" s="1"/>
      <c r="F13" s="1"/>
      <c r="G13" s="1"/>
      <c r="H13" s="1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 x14ac:dyDescent="0.2">
      <c r="A14" s="14"/>
      <c r="B14" s="171" t="s">
        <v>304</v>
      </c>
      <c r="C14" s="172" t="s">
        <v>305</v>
      </c>
      <c r="D14" s="172" t="s">
        <v>306</v>
      </c>
      <c r="E14" s="172" t="s">
        <v>307</v>
      </c>
      <c r="F14" s="172" t="s">
        <v>308</v>
      </c>
      <c r="G14" s="173" t="s">
        <v>309</v>
      </c>
      <c r="H14" s="1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 x14ac:dyDescent="0.2">
      <c r="A15" s="14"/>
      <c r="B15" s="174" t="s">
        <v>310</v>
      </c>
      <c r="C15" s="175">
        <v>0.06</v>
      </c>
      <c r="D15" s="175">
        <v>0.04</v>
      </c>
      <c r="E15" s="175">
        <v>3.3000000000000002E-2</v>
      </c>
      <c r="F15" s="175">
        <v>0.03</v>
      </c>
      <c r="G15" s="176">
        <v>2.4E-2</v>
      </c>
      <c r="H15" s="1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">
      <c r="A16" s="14"/>
      <c r="B16" s="177"/>
      <c r="C16" s="178"/>
      <c r="D16" s="178"/>
      <c r="E16" s="178"/>
      <c r="F16" s="178"/>
      <c r="G16" s="178"/>
      <c r="H16" s="1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.75" customHeight="1" x14ac:dyDescent="0.2">
      <c r="A17" s="179"/>
      <c r="B17" s="180" t="s">
        <v>311</v>
      </c>
      <c r="C17" s="397" t="s">
        <v>312</v>
      </c>
      <c r="D17" s="398"/>
      <c r="E17" s="397" t="s">
        <v>313</v>
      </c>
      <c r="F17" s="399"/>
      <c r="G17" s="400"/>
      <c r="H17" s="1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x14ac:dyDescent="0.2">
      <c r="A18" s="14"/>
      <c r="B18" s="181" t="s">
        <v>314</v>
      </c>
      <c r="C18" s="401" t="s">
        <v>315</v>
      </c>
      <c r="D18" s="402"/>
      <c r="E18" s="403">
        <v>0.8</v>
      </c>
      <c r="F18" s="377"/>
      <c r="G18" s="404"/>
      <c r="H18" s="1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x14ac:dyDescent="0.2">
      <c r="A19" s="14"/>
      <c r="B19" s="182" t="s">
        <v>316</v>
      </c>
      <c r="C19" s="391" t="s">
        <v>317</v>
      </c>
      <c r="D19" s="392"/>
      <c r="E19" s="391">
        <v>0.6</v>
      </c>
      <c r="F19" s="393"/>
      <c r="G19" s="394"/>
      <c r="H19" s="1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8.25" customHeight="1" x14ac:dyDescent="0.2">
      <c r="A20" s="14"/>
      <c r="B20" s="1"/>
      <c r="C20" s="183"/>
      <c r="D20" s="184"/>
      <c r="E20" s="183"/>
      <c r="F20" s="185"/>
      <c r="G20" s="185"/>
      <c r="H20" s="1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4"/>
      <c r="B21" s="186" t="s">
        <v>303</v>
      </c>
      <c r="C21" s="18"/>
      <c r="D21" s="18"/>
      <c r="E21" s="18"/>
      <c r="F21" s="18"/>
      <c r="G21" s="187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88"/>
      <c r="B22" s="20" t="s">
        <v>318</v>
      </c>
      <c r="C22" s="21"/>
      <c r="D22" s="189"/>
      <c r="E22" s="15"/>
      <c r="F22" s="15"/>
      <c r="G22" s="190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88"/>
      <c r="B23" s="20" t="s">
        <v>319</v>
      </c>
      <c r="C23" s="21" t="s">
        <v>69</v>
      </c>
      <c r="D23" s="191"/>
      <c r="E23" s="15" t="s">
        <v>52</v>
      </c>
      <c r="F23" s="39"/>
      <c r="G23" s="23"/>
      <c r="H23" s="1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88"/>
      <c r="B24" s="20" t="s">
        <v>64</v>
      </c>
      <c r="C24" s="21" t="s">
        <v>65</v>
      </c>
      <c r="D24" s="22"/>
      <c r="E24" s="15" t="s">
        <v>66</v>
      </c>
      <c r="F24" s="15"/>
      <c r="G24" s="190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88"/>
      <c r="B25" s="20" t="s">
        <v>70</v>
      </c>
      <c r="C25" s="21" t="s">
        <v>71</v>
      </c>
      <c r="D25" s="26"/>
      <c r="E25" s="15" t="s">
        <v>72</v>
      </c>
      <c r="F25" s="15"/>
      <c r="G25" s="2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88"/>
      <c r="B26" s="20" t="s">
        <v>73</v>
      </c>
      <c r="C26" s="21" t="s">
        <v>74</v>
      </c>
      <c r="D26" s="26"/>
      <c r="E26" s="15" t="s">
        <v>66</v>
      </c>
      <c r="F26" s="15"/>
      <c r="G26" s="23"/>
      <c r="H26" s="1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88"/>
      <c r="B27" s="20" t="s">
        <v>75</v>
      </c>
      <c r="C27" s="21" t="s">
        <v>76</v>
      </c>
      <c r="D27" s="26"/>
      <c r="E27" s="15" t="s">
        <v>66</v>
      </c>
      <c r="F27" s="15"/>
      <c r="G27" s="23"/>
      <c r="H27" s="1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88"/>
      <c r="B28" s="36" t="s">
        <v>77</v>
      </c>
      <c r="C28" s="14" t="s">
        <v>78</v>
      </c>
      <c r="D28" s="192"/>
      <c r="E28" s="16" t="s">
        <v>79</v>
      </c>
      <c r="F28" s="39"/>
      <c r="G28" s="23"/>
      <c r="H28" s="1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88"/>
      <c r="B29" s="36" t="s">
        <v>266</v>
      </c>
      <c r="C29" s="21"/>
      <c r="D29" s="15"/>
      <c r="E29" s="15"/>
      <c r="F29" s="39"/>
      <c r="G29" s="23"/>
      <c r="H29" s="1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88"/>
      <c r="B30" s="20"/>
      <c r="C30" s="21" t="s">
        <v>267</v>
      </c>
      <c r="D30" s="193"/>
      <c r="E30" s="15" t="s">
        <v>268</v>
      </c>
      <c r="F30" s="39"/>
      <c r="G30" s="23"/>
      <c r="H30" s="1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88"/>
      <c r="B31" s="20"/>
      <c r="C31" s="21" t="s">
        <v>269</v>
      </c>
      <c r="D31" s="157"/>
      <c r="E31" s="15" t="s">
        <v>270</v>
      </c>
      <c r="F31" s="39"/>
      <c r="G31" s="23"/>
      <c r="H31" s="1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.5" customHeight="1" x14ac:dyDescent="0.2">
      <c r="A32" s="188"/>
      <c r="B32" s="20"/>
      <c r="C32" s="21"/>
      <c r="D32" s="35"/>
      <c r="E32" s="15"/>
      <c r="F32" s="15"/>
      <c r="G32" s="31"/>
      <c r="H32" s="1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x14ac:dyDescent="0.2">
      <c r="A33" s="188"/>
      <c r="B33" s="17" t="s">
        <v>320</v>
      </c>
      <c r="C33" s="40"/>
      <c r="D33" s="41"/>
      <c r="E33" s="18"/>
      <c r="F33" s="18"/>
      <c r="G33" s="19"/>
      <c r="H33" s="1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88"/>
      <c r="B34" s="36" t="s">
        <v>321</v>
      </c>
      <c r="C34" s="14" t="s">
        <v>84</v>
      </c>
      <c r="D34" s="43"/>
      <c r="E34" s="16" t="s">
        <v>82</v>
      </c>
      <c r="F34" s="194"/>
      <c r="G34" s="23"/>
      <c r="H34" s="3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88"/>
      <c r="B35" s="20" t="s">
        <v>104</v>
      </c>
      <c r="C35" s="21" t="s">
        <v>93</v>
      </c>
      <c r="D35" s="45" t="str">
        <f>IF(D34="","",D25+D34*(D26+D27))</f>
        <v/>
      </c>
      <c r="E35" s="15" t="s">
        <v>82</v>
      </c>
      <c r="F35" s="15"/>
      <c r="G35" s="23"/>
      <c r="H35" s="1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88"/>
      <c r="B36" s="20" t="s">
        <v>102</v>
      </c>
      <c r="C36" s="21" t="s">
        <v>89</v>
      </c>
      <c r="D36" s="42" t="str">
        <f>IF(D34="","",(D25+D35)/2*D34)</f>
        <v/>
      </c>
      <c r="E36" s="15" t="s">
        <v>90</v>
      </c>
      <c r="F36" s="15"/>
      <c r="G36" s="23"/>
      <c r="H36" s="1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88"/>
      <c r="B37" s="20" t="s">
        <v>107</v>
      </c>
      <c r="C37" s="21" t="s">
        <v>106</v>
      </c>
      <c r="D37" s="42" t="str">
        <f>IF(D34="","",D25+D34*((1+D26^2)^0.5+(1+D27^2)^0.5))</f>
        <v/>
      </c>
      <c r="E37" s="15" t="s">
        <v>82</v>
      </c>
      <c r="F37" s="15"/>
      <c r="G37" s="23"/>
      <c r="H37" s="1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88"/>
      <c r="B38" s="20" t="s">
        <v>110</v>
      </c>
      <c r="C38" s="21" t="s">
        <v>109</v>
      </c>
      <c r="D38" s="42" t="str">
        <f>IF(D34="","",D36/D37)</f>
        <v/>
      </c>
      <c r="E38" s="15" t="s">
        <v>82</v>
      </c>
      <c r="F38" s="15"/>
      <c r="G38" s="23"/>
      <c r="H38" s="1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88"/>
      <c r="B39" s="20" t="s">
        <v>98</v>
      </c>
      <c r="C39" s="21" t="s">
        <v>99</v>
      </c>
      <c r="D39" s="42" t="str">
        <f>IF(D34="","",1.49/D23*D38^(2/3)*D24^0.5)</f>
        <v/>
      </c>
      <c r="E39" s="15" t="s">
        <v>100</v>
      </c>
      <c r="F39" s="15"/>
      <c r="G39" s="23"/>
      <c r="H39" s="1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88"/>
      <c r="B40" s="20" t="s">
        <v>322</v>
      </c>
      <c r="C40" s="21" t="s">
        <v>323</v>
      </c>
      <c r="D40" s="42" t="str">
        <f>IF(D34="","",D39*D38)</f>
        <v/>
      </c>
      <c r="E40" s="15" t="s">
        <v>324</v>
      </c>
      <c r="F40" s="15"/>
      <c r="G40" s="23"/>
      <c r="H40" s="1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88"/>
      <c r="B41" s="20" t="s">
        <v>113</v>
      </c>
      <c r="C41" s="21" t="s">
        <v>97</v>
      </c>
      <c r="D41" s="42" t="str">
        <f>IF(D34="","",D36/D35)</f>
        <v/>
      </c>
      <c r="E41" s="15" t="s">
        <v>82</v>
      </c>
      <c r="F41" s="15"/>
      <c r="G41" s="23"/>
      <c r="H41" s="1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88"/>
      <c r="B42" s="36" t="s">
        <v>94</v>
      </c>
      <c r="C42" s="14" t="s">
        <v>95</v>
      </c>
      <c r="D42" s="44" t="str">
        <f>IF(D34="","",D39/(32.2*D41)^0.5)</f>
        <v/>
      </c>
      <c r="E42" s="16"/>
      <c r="F42" s="15"/>
      <c r="G42" s="23"/>
      <c r="H42" s="1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88"/>
      <c r="B43" s="36" t="s">
        <v>325</v>
      </c>
      <c r="C43" s="14" t="s">
        <v>326</v>
      </c>
      <c r="D43" s="195" t="str">
        <f>IF(D34="","",D39*D36)</f>
        <v/>
      </c>
      <c r="E43" s="16" t="s">
        <v>79</v>
      </c>
      <c r="F43" s="16"/>
      <c r="G43" s="23"/>
      <c r="H43" s="1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6" customHeight="1" x14ac:dyDescent="0.2">
      <c r="A44" s="196"/>
      <c r="B44" s="28"/>
      <c r="C44" s="197"/>
      <c r="D44" s="198"/>
      <c r="E44" s="51"/>
      <c r="F44" s="197"/>
      <c r="G44" s="31"/>
      <c r="H44" s="1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4.5" customHeight="1" x14ac:dyDescent="0.2">
      <c r="A45" s="196"/>
      <c r="B45" s="16"/>
      <c r="C45" s="16"/>
      <c r="D45" s="37"/>
      <c r="E45" s="15"/>
      <c r="F45" s="15"/>
      <c r="G45" s="15"/>
      <c r="H45" s="1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6"/>
      <c r="B46" s="199" t="s">
        <v>327</v>
      </c>
      <c r="C46" s="200">
        <v>6</v>
      </c>
      <c r="D46" s="37"/>
      <c r="E46" s="15"/>
      <c r="F46" s="15"/>
      <c r="G46" s="15"/>
      <c r="H46" s="1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96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9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96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96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70"/>
      <c r="B51" s="199"/>
      <c r="C51" s="200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70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70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70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70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70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70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70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70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70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70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70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70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70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70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70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70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70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70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70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7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70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7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70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70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70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70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70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70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70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70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70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70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70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70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70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70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70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70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70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70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70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70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70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70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70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70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70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70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70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70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70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70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70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70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70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70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70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70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70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70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70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70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70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70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70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70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70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70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70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70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70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70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70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70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70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70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70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70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70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70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70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70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70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70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70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70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70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70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70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70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70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70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70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70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70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70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70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70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70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70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70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70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70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70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70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70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70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70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70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70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70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70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70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70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70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70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70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70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70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70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70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70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70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70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70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70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70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70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70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70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70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70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70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70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70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70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70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70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70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70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70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70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70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70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70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70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70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70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70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70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70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70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70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70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70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70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70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70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70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70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70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70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70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70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70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70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70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70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70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70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70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70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70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70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70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70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70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70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70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70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70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70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70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70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70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70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70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70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70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70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70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70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70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7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70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70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70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70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70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70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70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70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70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70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70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70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70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70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70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70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70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70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70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70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70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70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70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70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70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70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70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70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70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70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70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70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70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70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70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70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70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70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70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70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70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70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70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70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70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70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70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70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70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70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70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70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70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70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70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70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70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70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70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70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70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70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70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70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70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70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70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70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70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70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70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70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70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70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70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70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70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70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70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70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70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70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70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70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70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70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70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70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70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70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70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70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70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70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70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70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70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70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70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70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70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70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70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70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70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70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70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70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70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70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70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70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70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70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70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70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70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70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70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70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70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70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70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70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70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70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70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70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70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70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70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70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70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70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70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70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70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70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70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70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70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70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70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70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70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70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70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70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70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70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70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70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70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70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70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70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70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70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70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70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70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70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70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70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70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70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70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70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70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70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70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70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70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70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70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70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70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70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70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70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70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70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70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70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70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70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70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70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70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70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70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70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70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70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70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70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70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70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70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70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70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70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70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70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70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70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70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70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70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70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70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70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70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70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70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70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70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70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70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70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70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70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70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70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70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70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70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70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70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70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70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70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70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70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70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70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70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70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70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70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70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70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70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70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70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70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70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70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70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70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70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70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70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70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70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70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70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70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70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70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70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70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70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70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70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70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70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70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70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70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70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70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70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70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70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70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70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70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70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70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70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70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70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70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70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70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70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70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70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70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70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70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70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70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70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70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70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70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70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70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70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70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70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70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70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70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70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70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70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70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70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70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70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70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70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70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70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70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70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70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70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70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70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70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70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70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70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70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70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70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70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70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70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70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70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70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70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70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70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70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70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70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70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70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70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70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70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70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70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70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70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70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70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70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70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70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70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70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70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70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70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70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70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70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70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70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70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70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70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70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70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70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70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70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70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70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70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70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70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70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70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70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70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70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70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70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70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70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70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70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70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70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70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70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70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70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70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70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70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70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70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70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70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70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70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70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70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70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70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70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70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70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70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70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70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70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70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70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70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70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70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70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70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70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70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70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70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70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70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70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70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70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70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70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70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70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70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70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70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70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70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70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70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70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70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70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70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70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70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70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70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70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70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70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70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70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70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70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70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70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70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70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70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70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70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70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70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70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70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70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70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70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70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70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70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70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70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70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70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70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70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70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70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70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70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70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70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70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70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70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70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70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70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70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70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70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70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70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70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70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70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70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70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70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70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70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70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70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70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70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70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70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70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70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70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70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70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70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70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70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70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70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70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70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70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70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70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70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70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70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70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70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70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70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70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70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70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70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70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70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70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70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70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70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70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70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70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70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70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70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70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70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70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70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70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70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70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70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70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70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70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70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70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70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70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70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70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70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70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70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70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70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70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70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70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70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70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70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70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70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70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70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70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70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70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70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70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70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70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70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70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70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70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70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70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70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70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70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70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70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70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70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70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70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70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70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70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70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70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70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70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70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70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70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70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70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70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70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70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70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70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70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70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70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70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70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70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70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70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70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70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70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70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70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70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70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70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70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70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70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70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70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70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70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70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70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70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70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70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70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70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70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70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70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70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70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70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70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70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70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70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70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70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70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70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70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70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70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70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70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70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70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70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70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70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70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70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70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70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70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70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70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70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70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70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70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70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70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70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70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70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70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70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70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70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70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70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70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70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70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70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70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70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70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70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70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70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70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70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70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70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70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70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70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70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70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70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70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70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70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70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70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70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70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70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70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70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70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70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70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70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70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70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70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70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70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70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70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70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70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70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70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70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70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70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70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70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70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70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70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70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70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70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70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70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C19:D19"/>
    <mergeCell ref="E19:G19"/>
    <mergeCell ref="A2:H2"/>
    <mergeCell ref="B4:G4"/>
    <mergeCell ref="B5:G5"/>
    <mergeCell ref="C17:D17"/>
    <mergeCell ref="E17:G17"/>
    <mergeCell ref="C18:D18"/>
    <mergeCell ref="E18:G18"/>
  </mergeCells>
  <pageMargins left="0.7" right="0.7" top="0.75" bottom="0.75" header="0" footer="0"/>
  <pageSetup orientation="landscape"/>
  <headerFooter>
    <oddFooter>&amp;L&amp;F, &amp;A&amp;R&amp;D, &amp;T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Intro</vt:lpstr>
      <vt:lpstr>Basics</vt:lpstr>
      <vt:lpstr>Rating</vt:lpstr>
      <vt:lpstr>SP-Es</vt:lpstr>
      <vt:lpstr>SP-Fs</vt:lpstr>
      <vt:lpstr>D-Step</vt:lpstr>
      <vt:lpstr>S-Step</vt:lpstr>
      <vt:lpstr>Channel Design</vt:lpstr>
      <vt:lpstr>SCS Retardance</vt:lpstr>
      <vt:lpstr>Riprap</vt:lpstr>
      <vt:lpstr>Composite Design</vt:lpstr>
      <vt:lpstr>Composite Analysis</vt:lpstr>
      <vt:lpstr>Steep Channel</vt:lpstr>
      <vt:lpstr>Design Info</vt:lpstr>
      <vt:lpstr>Dialog1</vt:lpstr>
      <vt:lpstr>dialog2</vt:lpstr>
      <vt:lpstr>Dialog3</vt:lpstr>
      <vt:lpstr>__123Graph_A</vt:lpstr>
      <vt:lpstr>__123Graph_X</vt:lpstr>
      <vt:lpstr>'S-Step'!Print_Area_MI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Todd, Jordan R.</cp:lastModifiedBy>
  <dcterms:modified xsi:type="dcterms:W3CDTF">2026-04-14T14:10:00Z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235099e-347c-40ed-99aa-a56380e2bef0_Enabled">
    <vt:lpwstr>true</vt:lpwstr>
  </property>
  <property fmtid="{D5CDD505-2E9C-101B-9397-08002B2CF9AE}" pid="3" name="MSIP_Label_5235099e-347c-40ed-99aa-a56380e2bef0_SetDate">
    <vt:lpwstr>2026-04-14T14:10:00Z</vt:lpwstr>
  </property>
  <property fmtid="{D5CDD505-2E9C-101B-9397-08002B2CF9AE}" pid="4" name="MSIP_Label_5235099e-347c-40ed-99aa-a56380e2bef0_Method">
    <vt:lpwstr>Standard</vt:lpwstr>
  </property>
  <property fmtid="{D5CDD505-2E9C-101B-9397-08002B2CF9AE}" pid="5" name="MSIP_Label_5235099e-347c-40ed-99aa-a56380e2bef0_Name">
    <vt:lpwstr>defa4170-0d19-0005-0004-bc88714345d2</vt:lpwstr>
  </property>
  <property fmtid="{D5CDD505-2E9C-101B-9397-08002B2CF9AE}" pid="6" name="MSIP_Label_5235099e-347c-40ed-99aa-a56380e2bef0_SiteId">
    <vt:lpwstr>fda2b22e-4307-43b1-bf9a-373f232dae49</vt:lpwstr>
  </property>
  <property fmtid="{D5CDD505-2E9C-101B-9397-08002B2CF9AE}" pid="7" name="MSIP_Label_5235099e-347c-40ed-99aa-a56380e2bef0_ActionId">
    <vt:lpwstr>f2b40609-de1c-4f36-a659-647706ad4367</vt:lpwstr>
  </property>
  <property fmtid="{D5CDD505-2E9C-101B-9397-08002B2CF9AE}" pid="8" name="MSIP_Label_5235099e-347c-40ed-99aa-a56380e2bef0_ContentBits">
    <vt:lpwstr>0</vt:lpwstr>
  </property>
  <property fmtid="{D5CDD505-2E9C-101B-9397-08002B2CF9AE}" pid="9" name="MSIP_Label_5235099e-347c-40ed-99aa-a56380e2bef0_Tag">
    <vt:lpwstr>10, 3, 0, 1</vt:lpwstr>
  </property>
</Properties>
</file>